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Sivistyslautakunta\Sivltk2023\2023.3.08\Liitteet\"/>
    </mc:Choice>
  </mc:AlternateContent>
  <bookViews>
    <workbookView xWindow="0" yWindow="0" windowWidth="28800" windowHeight="12580"/>
  </bookViews>
  <sheets>
    <sheet name="Hinta" sheetId="1" r:id="rId1"/>
    <sheet name="Euroluokka" sheetId="21" r:id="rId2"/>
    <sheet name="Ajoneuvon ikä" sheetId="24" r:id="rId3"/>
    <sheet name="Yhteenveto" sheetId="4" r:id="rId4"/>
  </sheets>
  <definedNames>
    <definedName name="_Hlk522790450" localSheetId="2">'Ajoneuvon ikä'!#REF!</definedName>
    <definedName name="_Hlk522790450" localSheetId="1">Euroluokka!#REF!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6" i="4" l="1"/>
  <c r="D18" i="4"/>
  <c r="D17" i="4"/>
  <c r="C8" i="4"/>
  <c r="C7" i="4"/>
  <c r="C6" i="4"/>
  <c r="C5" i="4"/>
  <c r="J34" i="24"/>
  <c r="G18" i="4" s="1"/>
  <c r="J22" i="24"/>
  <c r="E18" i="4" s="1"/>
  <c r="J16" i="24"/>
  <c r="H34" i="24"/>
  <c r="G17" i="4" s="1"/>
  <c r="H28" i="24"/>
  <c r="F17" i="4" s="1"/>
  <c r="H16" i="24"/>
  <c r="F34" i="24"/>
  <c r="G16" i="4" s="1"/>
  <c r="F16" i="24"/>
  <c r="D33" i="24"/>
  <c r="D27" i="24"/>
  <c r="F37" i="1"/>
  <c r="F38" i="1" s="1"/>
  <c r="E37" i="1"/>
  <c r="E38" i="1" s="1"/>
  <c r="D37" i="1"/>
  <c r="D38" i="1" s="1"/>
  <c r="C37" i="1"/>
  <c r="C38" i="1" s="1"/>
  <c r="E31" i="1"/>
  <c r="E30" i="1"/>
  <c r="D30" i="1"/>
  <c r="D31" i="1" s="1"/>
  <c r="C30" i="1"/>
  <c r="C31" i="1" s="1"/>
  <c r="F20" i="1"/>
  <c r="E20" i="1"/>
  <c r="F24" i="1"/>
  <c r="C15" i="1"/>
  <c r="C16" i="1" s="1"/>
  <c r="C39" i="1" l="1"/>
  <c r="G5" i="4" s="1"/>
  <c r="C32" i="1"/>
  <c r="F5" i="4" s="1"/>
  <c r="C18" i="4"/>
  <c r="C25" i="4" s="1"/>
  <c r="C17" i="4"/>
  <c r="C24" i="4" s="1"/>
  <c r="C16" i="4"/>
  <c r="C23" i="4" s="1"/>
  <c r="D15" i="24"/>
  <c r="D15" i="1"/>
  <c r="D16" i="1" s="1"/>
  <c r="E15" i="1"/>
  <c r="E16" i="1" s="1"/>
  <c r="F15" i="1"/>
  <c r="F16" i="1" s="1"/>
  <c r="E39" i="1" l="1"/>
  <c r="G7" i="4" s="1"/>
  <c r="G24" i="4" s="1"/>
  <c r="E32" i="1"/>
  <c r="F7" i="4" s="1"/>
  <c r="F24" i="4" s="1"/>
  <c r="E21" i="1"/>
  <c r="D7" i="4" s="1"/>
  <c r="D24" i="4" s="1"/>
  <c r="F39" i="1"/>
  <c r="G8" i="4" s="1"/>
  <c r="G25" i="4" s="1"/>
  <c r="F25" i="1"/>
  <c r="E8" i="4" s="1"/>
  <c r="E25" i="4" s="1"/>
  <c r="F21" i="1"/>
  <c r="D8" i="4" s="1"/>
  <c r="D25" i="4" s="1"/>
  <c r="D39" i="1"/>
  <c r="G6" i="4" s="1"/>
  <c r="G23" i="4" s="1"/>
  <c r="D32" i="1"/>
  <c r="F6" i="4" s="1"/>
  <c r="F23" i="4" s="1"/>
  <c r="D28" i="24"/>
  <c r="F15" i="4" s="1"/>
  <c r="F22" i="4" s="1"/>
  <c r="D34" i="24"/>
  <c r="G15" i="4" s="1"/>
  <c r="G22" i="4" s="1"/>
  <c r="C15" i="4"/>
  <c r="C22" i="4" s="1"/>
</calcChain>
</file>

<file path=xl/sharedStrings.xml><?xml version="1.0" encoding="utf-8"?>
<sst xmlns="http://schemas.openxmlformats.org/spreadsheetml/2006/main" count="160" uniqueCount="50">
  <si>
    <t>Pisteet yhteensä</t>
  </si>
  <si>
    <t>Vertailuhinta</t>
  </si>
  <si>
    <t>HINTA 90 %</t>
  </si>
  <si>
    <t>Ajoneuvon EURO-päästöluokka, 5 %</t>
  </si>
  <si>
    <r>
      <t xml:space="preserve">
</t>
    </r>
    <r>
      <rPr>
        <u/>
        <sz val="11"/>
        <color theme="1"/>
        <rFont val="Calibri"/>
        <family val="2"/>
        <scheme val="minor"/>
      </rPr>
      <t>Päästöluokista sai kohteittain pisteitä seuraavasti:</t>
    </r>
    <r>
      <rPr>
        <sz val="11"/>
        <color theme="1"/>
        <rFont val="Calibri"/>
        <family val="2"/>
        <scheme val="minor"/>
      </rPr>
      <t xml:space="preserve">
• Pakollisena vaadittu päästöluokka Euro 5 = 0 pistettä
• Kaikkien kohteeseen tarjottujen ajoneuvojen päästöluokka on Euro 6 = 5 pistettä (mikäli yhdenkin kohteeseen tarjotun ajoneuvon päästöluokka on Euro 5, ei pisteitä saa lainkaan). 
</t>
    </r>
  </si>
  <si>
    <t>Ajoneuvon ikä, 5 %</t>
  </si>
  <si>
    <t>Hinta 90 %</t>
  </si>
  <si>
    <t>Ajoneuvon EURO-päästöluokka 5 %</t>
  </si>
  <si>
    <t>Ajoneuvon ikä 5 %</t>
  </si>
  <si>
    <t>Pornaisten yhtenäiskoulu</t>
  </si>
  <si>
    <t>Ajoneuvo 1</t>
  </si>
  <si>
    <t>Ajoneuvo 2</t>
  </si>
  <si>
    <t>Parkkojan koulu</t>
  </si>
  <si>
    <t>Mika Waltarin koulu</t>
  </si>
  <si>
    <t>Ruotsinkieliset/Sipoo</t>
  </si>
  <si>
    <t>Ajoneuvo 3</t>
  </si>
  <si>
    <t>PISTEET</t>
  </si>
  <si>
    <t>Pisteytyksessä käytettävä vertailuhinta muodostuu kertomalla liitteellä 1 ilmoitettu kohdekohtainen kilometrimäärä tarjoajan liitteellä 4 ilmoittamalla kohdekohtaisella hinnalla €/km/auto. Mikäli kohde ajetaan useammalla ajoneuvolla, käytetään kohteen vertailuhintana kohteeseen tarjottujen eri ajoneuvojen yhteenlaskettua kilometrihintaa kerrottuna kohteen kilometrimäärällä.
Tarjoukset pisteytetään siten, että edullisimman vertailuhinnan antanut tarjoaja saa hinnan osalta täydet 90 pistettä. Muiden tarjousten hintapisteet lasketaan kaavalla: (halvin tarjoushinta / vertailtava tarjoushinta) x 90.</t>
  </si>
  <si>
    <t>Kohteen km -määrä</t>
  </si>
  <si>
    <t xml:space="preserve">Pornaisten yhtenäiskoulu 
</t>
  </si>
  <si>
    <t xml:space="preserve">Parkkojan koulu
</t>
  </si>
  <si>
    <t xml:space="preserve">Mika Waltarin koulu
</t>
  </si>
  <si>
    <t xml:space="preserve">Ruotsinkieliset/Sipoo
</t>
  </si>
  <si>
    <t>- Yhtenäiskoulu</t>
  </si>
  <si>
    <t>- Parkkoja</t>
  </si>
  <si>
    <t>- Mika Waltari</t>
  </si>
  <si>
    <t>YHTEENVETO PISTEET</t>
  </si>
  <si>
    <t>Keskiarvo</t>
  </si>
  <si>
    <t>Ajoneuvon ikä</t>
  </si>
  <si>
    <t>Ajoneuvo 1 käyttöönotto</t>
  </si>
  <si>
    <t>Ajoneuvo 2 käyttöönotto</t>
  </si>
  <si>
    <t>Ajoneuvo 3 käyttöönotto</t>
  </si>
  <si>
    <t>Oy Kaj Forsblom Ab</t>
  </si>
  <si>
    <t>Tarjoaja sai pisteitä ajoneuvojen yhteenlaskettujen ikien keskiarvon perusteella. (Esimerkki: Tarjoaja ajaa kohteen kahdella ajoneuvolla, joista toisen ikä on 36 kk ja toisen 84 kk. Ajoneuvojen keskiarvoikä on siten 60 kk, jonka perusteella lasketaan tarjoajan laatupisteet).
Ajoneuvon ikä määritetään laskemalla ajoneuvon käyttöönottoajankohdan ja palvelun aloittamisajankohdan 8/2023 välinen erotus kuukausina. (Esimerkki: Ajoneuvon rekisteröintitodistuksen mukainen käyttöönottoajankohta on 9/2022. Ajoneuvon ikä on tällöin 11 kk).
Matalimman keskiarvon saanut tarjoaja sai vertailuun täydet 5 laatupistettä. Muiden tarjousten laatupisteet laskettiin kaavalla: (matalin keskiarvo / vertailtava keskiarvo) x 5.</t>
  </si>
  <si>
    <t>Uusi</t>
  </si>
  <si>
    <t>Oy Stefan Forsberg Ab</t>
  </si>
  <si>
    <t>Rapiditaxi Oy</t>
  </si>
  <si>
    <t>Rolly Uusimaa</t>
  </si>
  <si>
    <t>Rolly Uusimaa Oy</t>
  </si>
  <si>
    <t>- Sipoo/Ruotsinkieliset</t>
  </si>
  <si>
    <t>Korkein hyväksyttävä hinta</t>
  </si>
  <si>
    <t>1+16 paikkainen</t>
  </si>
  <si>
    <t>1+13 paikkainen</t>
  </si>
  <si>
    <t>1+8 paikkainen</t>
  </si>
  <si>
    <t>Hylätty</t>
  </si>
  <si>
    <t>Taksit Pornainen</t>
  </si>
  <si>
    <t>2,89 € (1+8 paikkainen)</t>
  </si>
  <si>
    <t>4,34 € (1+16 paikkainen)</t>
  </si>
  <si>
    <t>2,36 € (1+13 paikkainen)</t>
  </si>
  <si>
    <t>1+9 paikkainen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</si>
</sst>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0.00\ &quot;€&quot;;[Red]\-#,##0.00\ &quot;€&quot;"/>
    <numFmt numFmtId="164" formatCode="#,##0.00\ &quot;€&quot;"/>
  </numFmts>
  <fonts count="7" x14ac:knownFonts="1">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b/>
      <sz val="11"/>
      <name val="Calibri"/>
      <family val="2"/>
      <scheme val="minor"/>
    </font>
    <font>
      <u/>
      <sz val="11"/>
      <color theme="1"/>
      <name val="Calibri"/>
      <family val="2"/>
      <scheme val="minor"/>
    </font>
    <font>
      <b/>
      <sz val="11"/>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0" tint="-0.14999847407452621"/>
        <bgColor indexed="64"/>
      </patternFill>
    </fill>
    <fill>
      <patternFill patternType="solid">
        <fgColor rgb="FFFFFF00"/>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cellStyleXfs>
  <cellXfs count="154">
    <xf numFmtId="0" fontId="0" fillId="0" borderId="0" xfId="0"/>
    <xf numFmtId="0" fontId="1" fillId="0" borderId="0" xfId="0" applyFont="1"/>
    <xf numFmtId="0" fontId="0" fillId="0" borderId="0" xfId="0"/>
    <xf numFmtId="0" fontId="0" fillId="0" borderId="0" xfId="0" applyFont="1"/>
    <xf numFmtId="0" fontId="2" fillId="0" borderId="0" xfId="0" applyFont="1" applyAlignment="1">
      <alignment vertical="top"/>
    </xf>
    <xf numFmtId="2" fontId="3" fillId="0" borderId="0" xfId="0" applyNumberFormat="1" applyFont="1" applyBorder="1" applyAlignment="1">
      <alignment horizontal="right" vertical="top" wrapText="1"/>
    </xf>
    <xf numFmtId="2" fontId="4" fillId="0" borderId="0" xfId="0" applyNumberFormat="1" applyFont="1" applyBorder="1" applyAlignment="1">
      <alignment horizontal="left" vertical="top" wrapText="1"/>
    </xf>
    <xf numFmtId="0" fontId="0" fillId="0" borderId="0" xfId="0" applyAlignment="1">
      <alignment horizontal="center" vertical="center"/>
    </xf>
    <xf numFmtId="0" fontId="0" fillId="0" borderId="0" xfId="0" applyAlignment="1">
      <alignment horizontal="center"/>
    </xf>
    <xf numFmtId="0" fontId="3" fillId="0" borderId="0" xfId="0" applyFont="1"/>
    <xf numFmtId="2" fontId="3" fillId="0" borderId="8" xfId="0" applyNumberFormat="1" applyFont="1" applyBorder="1" applyAlignment="1">
      <alignment horizontal="left" vertical="top" wrapText="1"/>
    </xf>
    <xf numFmtId="2" fontId="3" fillId="0" borderId="9" xfId="0" applyNumberFormat="1" applyFont="1" applyBorder="1" applyAlignment="1">
      <alignment horizontal="right" vertical="top" wrapText="1"/>
    </xf>
    <xf numFmtId="2" fontId="3" fillId="0" borderId="10" xfId="0" applyNumberFormat="1" applyFont="1" applyBorder="1" applyAlignment="1">
      <alignment horizontal="right" vertical="top" wrapText="1"/>
    </xf>
    <xf numFmtId="2" fontId="3" fillId="0" borderId="11" xfId="0" applyNumberFormat="1" applyFont="1" applyBorder="1" applyAlignment="1">
      <alignment horizontal="right" vertical="top" wrapText="1"/>
    </xf>
    <xf numFmtId="2" fontId="3" fillId="0" borderId="8" xfId="0" applyNumberFormat="1" applyFont="1" applyFill="1" applyBorder="1" applyAlignment="1">
      <alignment horizontal="left" vertical="top" wrapText="1"/>
    </xf>
    <xf numFmtId="0" fontId="0" fillId="0" borderId="8" xfId="0" applyFont="1" applyFill="1" applyBorder="1"/>
    <xf numFmtId="164" fontId="0" fillId="0" borderId="9" xfId="0" applyNumberFormat="1" applyFont="1" applyBorder="1"/>
    <xf numFmtId="0" fontId="0" fillId="0" borderId="3" xfId="0" applyFont="1" applyFill="1" applyBorder="1"/>
    <xf numFmtId="0" fontId="0" fillId="0" borderId="9" xfId="0" applyFont="1" applyBorder="1"/>
    <xf numFmtId="164" fontId="0" fillId="0" borderId="12" xfId="0" applyNumberFormat="1" applyFont="1" applyBorder="1"/>
    <xf numFmtId="0" fontId="0" fillId="0" borderId="1" xfId="0" applyFont="1" applyBorder="1" applyAlignment="1">
      <alignment horizontal="left" wrapText="1"/>
    </xf>
    <xf numFmtId="14" fontId="3" fillId="0" borderId="8" xfId="0" applyNumberFormat="1" applyFont="1" applyBorder="1" applyAlignment="1">
      <alignment horizontal="right" vertical="top" wrapText="1"/>
    </xf>
    <xf numFmtId="14" fontId="3" fillId="0" borderId="3" xfId="0" applyNumberFormat="1" applyFont="1" applyBorder="1" applyAlignment="1">
      <alignment horizontal="right" vertical="top" wrapText="1"/>
    </xf>
    <xf numFmtId="2" fontId="3" fillId="0" borderId="8" xfId="0" applyNumberFormat="1" applyFont="1" applyBorder="1" applyAlignment="1">
      <alignment horizontal="right" vertical="top" wrapText="1"/>
    </xf>
    <xf numFmtId="2" fontId="3" fillId="0" borderId="3" xfId="0" applyNumberFormat="1" applyFont="1" applyBorder="1" applyAlignment="1">
      <alignment horizontal="right" vertical="top" wrapText="1"/>
    </xf>
    <xf numFmtId="2" fontId="3" fillId="0" borderId="9" xfId="0" applyNumberFormat="1" applyFont="1" applyBorder="1" applyAlignment="1">
      <alignment vertical="top"/>
    </xf>
    <xf numFmtId="0" fontId="1" fillId="0" borderId="0" xfId="0" applyFont="1" applyProtection="1">
      <protection locked="0"/>
    </xf>
    <xf numFmtId="0" fontId="0" fillId="0" borderId="0" xfId="0" applyFont="1" applyProtection="1">
      <protection locked="0"/>
    </xf>
    <xf numFmtId="0" fontId="1" fillId="0" borderId="0" xfId="0" applyFont="1" applyProtection="1"/>
    <xf numFmtId="0" fontId="0" fillId="0" borderId="0" xfId="0" applyFont="1" applyProtection="1"/>
    <xf numFmtId="0" fontId="2" fillId="0" borderId="0" xfId="0" applyFont="1" applyAlignment="1" applyProtection="1">
      <alignment vertical="top"/>
      <protection locked="0"/>
    </xf>
    <xf numFmtId="2" fontId="4" fillId="0" borderId="0" xfId="0" applyNumberFormat="1" applyFont="1" applyBorder="1" applyAlignment="1" applyProtection="1">
      <alignment horizontal="left" vertical="top" wrapText="1"/>
      <protection locked="0"/>
    </xf>
    <xf numFmtId="2" fontId="3" fillId="0" borderId="0" xfId="0" applyNumberFormat="1" applyFont="1" applyBorder="1" applyAlignment="1" applyProtection="1">
      <alignment horizontal="right" vertical="top" wrapText="1"/>
      <protection locked="0"/>
    </xf>
    <xf numFmtId="2" fontId="3" fillId="0" borderId="8" xfId="0" applyNumberFormat="1" applyFont="1" applyBorder="1" applyAlignment="1" applyProtection="1">
      <alignment horizontal="left" vertical="top" wrapText="1"/>
      <protection locked="0"/>
    </xf>
    <xf numFmtId="1" fontId="3" fillId="0" borderId="12" xfId="0" applyNumberFormat="1" applyFont="1" applyBorder="1" applyAlignment="1" applyProtection="1">
      <alignment horizontal="right" vertical="top" wrapText="1"/>
      <protection locked="0"/>
    </xf>
    <xf numFmtId="1" fontId="3" fillId="0" borderId="9" xfId="0" applyNumberFormat="1" applyFont="1" applyBorder="1" applyAlignment="1" applyProtection="1">
      <alignment horizontal="right" vertical="top" wrapText="1"/>
      <protection locked="0"/>
    </xf>
    <xf numFmtId="2" fontId="3" fillId="0" borderId="12" xfId="0" applyNumberFormat="1" applyFont="1" applyBorder="1" applyAlignment="1" applyProtection="1">
      <alignment horizontal="right" vertical="top" wrapText="1"/>
      <protection locked="0"/>
    </xf>
    <xf numFmtId="2" fontId="3" fillId="0" borderId="9" xfId="0" applyNumberFormat="1" applyFont="1" applyBorder="1" applyAlignment="1" applyProtection="1">
      <alignment horizontal="right" vertical="top" wrapText="1"/>
      <protection locked="0"/>
    </xf>
    <xf numFmtId="2" fontId="3" fillId="0" borderId="14" xfId="0" applyNumberFormat="1" applyFont="1" applyBorder="1" applyAlignment="1" applyProtection="1">
      <alignment horizontal="left" vertical="top" wrapText="1"/>
      <protection locked="0"/>
    </xf>
    <xf numFmtId="1" fontId="3" fillId="0" borderId="13" xfId="0" applyNumberFormat="1" applyFont="1" applyBorder="1" applyAlignment="1" applyProtection="1">
      <alignment horizontal="right" vertical="top" wrapText="1"/>
      <protection locked="0"/>
    </xf>
    <xf numFmtId="1" fontId="3" fillId="0" borderId="15" xfId="0" applyNumberFormat="1" applyFont="1" applyBorder="1" applyAlignment="1" applyProtection="1">
      <alignment horizontal="right" vertical="top" wrapText="1"/>
      <protection locked="0"/>
    </xf>
    <xf numFmtId="1" fontId="3" fillId="0" borderId="13" xfId="0" quotePrefix="1" applyNumberFormat="1" applyFont="1" applyBorder="1" applyAlignment="1" applyProtection="1">
      <alignment horizontal="right" vertical="top" wrapText="1"/>
      <protection locked="0"/>
    </xf>
    <xf numFmtId="0" fontId="3" fillId="0" borderId="0" xfId="0" applyFont="1" applyProtection="1">
      <protection locked="0"/>
    </xf>
    <xf numFmtId="2" fontId="3" fillId="0" borderId="8" xfId="0" applyNumberFormat="1" applyFont="1" applyFill="1" applyBorder="1" applyAlignment="1" applyProtection="1">
      <alignment horizontal="left" vertical="top" wrapText="1"/>
      <protection locked="0"/>
    </xf>
    <xf numFmtId="0" fontId="3" fillId="0" borderId="12" xfId="0" applyFont="1" applyBorder="1" applyAlignment="1" applyProtection="1">
      <alignment vertical="top"/>
      <protection locked="0"/>
    </xf>
    <xf numFmtId="0" fontId="3" fillId="0" borderId="9" xfId="0" applyFont="1" applyBorder="1" applyAlignment="1" applyProtection="1">
      <alignment vertical="top"/>
      <protection locked="0"/>
    </xf>
    <xf numFmtId="0" fontId="0" fillId="0" borderId="0" xfId="0" quotePrefix="1" applyBorder="1" applyAlignment="1">
      <alignment horizontal="left" vertical="top"/>
    </xf>
    <xf numFmtId="2" fontId="0" fillId="0" borderId="10" xfId="0" applyNumberFormat="1" applyFont="1" applyFill="1" applyBorder="1" applyAlignment="1">
      <alignment horizontal="center" vertical="top"/>
    </xf>
    <xf numFmtId="2" fontId="0" fillId="0" borderId="10" xfId="0" applyNumberFormat="1" applyBorder="1" applyAlignment="1">
      <alignment horizontal="center" vertical="center"/>
    </xf>
    <xf numFmtId="0" fontId="1" fillId="0" borderId="17" xfId="0" applyFont="1" applyBorder="1" applyAlignment="1">
      <alignment horizontal="left" vertical="top"/>
    </xf>
    <xf numFmtId="0" fontId="0" fillId="0" borderId="24" xfId="0" quotePrefix="1" applyBorder="1" applyAlignment="1">
      <alignment horizontal="left" vertical="top"/>
    </xf>
    <xf numFmtId="0" fontId="0" fillId="0" borderId="14" xfId="0" quotePrefix="1" applyBorder="1" applyAlignment="1">
      <alignment horizontal="left" vertical="top"/>
    </xf>
    <xf numFmtId="0" fontId="1" fillId="0" borderId="20" xfId="0" applyFont="1" applyBorder="1" applyAlignment="1">
      <alignment horizontal="left" vertical="top"/>
    </xf>
    <xf numFmtId="2" fontId="0" fillId="0" borderId="16" xfId="0" applyNumberFormat="1" applyFont="1" applyBorder="1" applyAlignment="1">
      <alignment horizontal="center" vertical="top"/>
    </xf>
    <xf numFmtId="2" fontId="0" fillId="0" borderId="23" xfId="0" applyNumberFormat="1" applyFont="1" applyBorder="1" applyAlignment="1">
      <alignment horizontal="center" vertical="top"/>
    </xf>
    <xf numFmtId="2" fontId="0" fillId="0" borderId="13" xfId="0" applyNumberFormat="1" applyFont="1" applyBorder="1" applyAlignment="1">
      <alignment horizontal="center" vertical="top"/>
    </xf>
    <xf numFmtId="2" fontId="0" fillId="0" borderId="16" xfId="0" applyNumberFormat="1" applyFont="1" applyFill="1" applyBorder="1" applyAlignment="1">
      <alignment horizontal="center" vertical="top"/>
    </xf>
    <xf numFmtId="2" fontId="0" fillId="0" borderId="23" xfId="0" applyNumberFormat="1" applyFont="1" applyFill="1" applyBorder="1" applyAlignment="1">
      <alignment horizontal="center" vertical="top"/>
    </xf>
    <xf numFmtId="2" fontId="0" fillId="0" borderId="13" xfId="0" applyNumberFormat="1" applyFont="1" applyFill="1" applyBorder="1" applyAlignment="1">
      <alignment horizontal="center" vertical="top"/>
    </xf>
    <xf numFmtId="2" fontId="0" fillId="0" borderId="19" xfId="0" applyNumberFormat="1" applyFont="1" applyFill="1" applyBorder="1" applyAlignment="1">
      <alignment horizontal="center" vertical="top"/>
    </xf>
    <xf numFmtId="2" fontId="0" fillId="0" borderId="19" xfId="0" applyNumberFormat="1" applyBorder="1" applyAlignment="1">
      <alignment horizontal="center" vertical="center"/>
    </xf>
    <xf numFmtId="2" fontId="0" fillId="0" borderId="23" xfId="0" applyNumberFormat="1" applyBorder="1" applyAlignment="1">
      <alignment horizontal="center" vertical="center"/>
    </xf>
    <xf numFmtId="2" fontId="0" fillId="0" borderId="13" xfId="0" applyNumberFormat="1" applyBorder="1" applyAlignment="1">
      <alignment horizontal="center" vertical="center"/>
    </xf>
    <xf numFmtId="2" fontId="0" fillId="0" borderId="16" xfId="0" applyNumberFormat="1" applyBorder="1" applyAlignment="1">
      <alignment horizontal="center"/>
    </xf>
    <xf numFmtId="2" fontId="0" fillId="0" borderId="23" xfId="0" applyNumberFormat="1" applyBorder="1" applyAlignment="1">
      <alignment horizontal="center"/>
    </xf>
    <xf numFmtId="2" fontId="0" fillId="0" borderId="13" xfId="0" applyNumberFormat="1" applyBorder="1" applyAlignment="1">
      <alignment horizontal="center"/>
    </xf>
    <xf numFmtId="14" fontId="3" fillId="0" borderId="8" xfId="0" applyNumberFormat="1" applyFont="1" applyBorder="1" applyAlignment="1">
      <alignment vertical="top"/>
    </xf>
    <xf numFmtId="164" fontId="0" fillId="0" borderId="12" xfId="0" applyNumberFormat="1" applyFont="1" applyBorder="1" applyAlignment="1">
      <alignment horizontal="right"/>
    </xf>
    <xf numFmtId="164" fontId="0" fillId="0" borderId="2" xfId="0" applyNumberFormat="1" applyFont="1" applyBorder="1"/>
    <xf numFmtId="164" fontId="0" fillId="0" borderId="11" xfId="0" applyNumberFormat="1" applyFont="1" applyBorder="1"/>
    <xf numFmtId="0" fontId="3" fillId="0" borderId="0" xfId="0" applyFont="1" applyAlignment="1" applyProtection="1">
      <alignment vertical="top"/>
      <protection locked="0"/>
    </xf>
    <xf numFmtId="0" fontId="3" fillId="0" borderId="0" xfId="0" applyFont="1" applyAlignment="1">
      <alignment vertical="top"/>
    </xf>
    <xf numFmtId="0" fontId="3" fillId="0" borderId="0" xfId="0" applyFont="1" applyAlignment="1" applyProtection="1">
      <alignment horizontal="left" vertical="top" wrapText="1"/>
      <protection locked="0"/>
    </xf>
    <xf numFmtId="2" fontId="0" fillId="0" borderId="18" xfId="0" applyNumberFormat="1" applyBorder="1" applyAlignment="1">
      <alignment horizontal="center"/>
    </xf>
    <xf numFmtId="2" fontId="0" fillId="0" borderId="19" xfId="0" applyNumberFormat="1" applyBorder="1" applyAlignment="1">
      <alignment horizontal="center"/>
    </xf>
    <xf numFmtId="2" fontId="0" fillId="0" borderId="25" xfId="0" applyNumberFormat="1" applyBorder="1" applyAlignment="1">
      <alignment horizontal="center"/>
    </xf>
    <xf numFmtId="2" fontId="0" fillId="0" borderId="15" xfId="0" applyNumberFormat="1" applyBorder="1" applyAlignment="1">
      <alignment horizontal="center"/>
    </xf>
    <xf numFmtId="0" fontId="1" fillId="0" borderId="17" xfId="0" applyFont="1" applyFill="1" applyBorder="1" applyAlignment="1">
      <alignment horizontal="left" vertical="top"/>
    </xf>
    <xf numFmtId="2" fontId="0" fillId="2" borderId="25" xfId="0" applyNumberFormat="1" applyFill="1" applyBorder="1" applyAlignment="1">
      <alignment horizontal="center"/>
    </xf>
    <xf numFmtId="0" fontId="0" fillId="0" borderId="5" xfId="0" applyFont="1" applyBorder="1"/>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22" xfId="0" applyFont="1" applyBorder="1" applyAlignment="1">
      <alignment horizontal="left" wrapText="1"/>
    </xf>
    <xf numFmtId="0" fontId="0" fillId="0" borderId="21" xfId="0" applyFont="1" applyBorder="1"/>
    <xf numFmtId="0" fontId="0" fillId="0" borderId="9" xfId="0" applyFont="1" applyBorder="1" applyAlignment="1">
      <alignment horizontal="left" wrapText="1"/>
    </xf>
    <xf numFmtId="164" fontId="3" fillId="0" borderId="12" xfId="0" applyNumberFormat="1" applyFont="1" applyBorder="1"/>
    <xf numFmtId="164" fontId="3" fillId="0" borderId="9" xfId="0" applyNumberFormat="1" applyFont="1" applyBorder="1"/>
    <xf numFmtId="2" fontId="0" fillId="3" borderId="23" xfId="0" applyNumberFormat="1" applyFill="1" applyBorder="1" applyAlignment="1">
      <alignment horizontal="center"/>
    </xf>
    <xf numFmtId="2" fontId="0" fillId="3" borderId="13" xfId="0" applyNumberFormat="1" applyFill="1" applyBorder="1" applyAlignment="1">
      <alignment horizontal="center"/>
    </xf>
    <xf numFmtId="0" fontId="1" fillId="3" borderId="3" xfId="0" applyFont="1" applyFill="1" applyBorder="1"/>
    <xf numFmtId="2" fontId="1" fillId="3" borderId="2" xfId="0" applyNumberFormat="1" applyFont="1" applyFill="1" applyBorder="1" applyAlignment="1">
      <alignment horizontal="left"/>
    </xf>
    <xf numFmtId="2" fontId="1" fillId="3" borderId="11" xfId="0" applyNumberFormat="1" applyFont="1" applyFill="1" applyBorder="1" applyAlignment="1">
      <alignment horizontal="left"/>
    </xf>
    <xf numFmtId="0" fontId="0" fillId="2" borderId="8" xfId="0" applyFont="1" applyFill="1" applyBorder="1"/>
    <xf numFmtId="164" fontId="0" fillId="2" borderId="12" xfId="0" applyNumberFormat="1" applyFont="1" applyFill="1" applyBorder="1"/>
    <xf numFmtId="0" fontId="0" fillId="2" borderId="0" xfId="0" applyFont="1" applyFill="1"/>
    <xf numFmtId="0" fontId="0" fillId="0" borderId="12" xfId="0" applyFont="1" applyBorder="1" applyAlignment="1">
      <alignment horizontal="left" wrapText="1"/>
    </xf>
    <xf numFmtId="2" fontId="3" fillId="3" borderId="14" xfId="0" applyNumberFormat="1" applyFont="1" applyFill="1" applyBorder="1" applyAlignment="1" applyProtection="1">
      <alignment horizontal="left" vertical="top" wrapText="1"/>
      <protection locked="0"/>
    </xf>
    <xf numFmtId="1" fontId="3" fillId="3" borderId="13" xfId="0" applyNumberFormat="1" applyFont="1" applyFill="1" applyBorder="1" applyAlignment="1" applyProtection="1">
      <alignment horizontal="right" vertical="top" wrapText="1"/>
      <protection locked="0"/>
    </xf>
    <xf numFmtId="1" fontId="3" fillId="3" borderId="15" xfId="0" applyNumberFormat="1" applyFont="1" applyFill="1" applyBorder="1" applyAlignment="1" applyProtection="1">
      <alignment horizontal="right" vertical="top" wrapText="1"/>
      <protection locked="0"/>
    </xf>
    <xf numFmtId="0" fontId="3" fillId="3" borderId="13" xfId="0" applyFont="1" applyFill="1" applyBorder="1" applyAlignment="1" applyProtection="1">
      <alignment vertical="top"/>
      <protection locked="0"/>
    </xf>
    <xf numFmtId="0" fontId="3" fillId="3" borderId="15" xfId="0" applyFont="1" applyFill="1" applyBorder="1" applyAlignment="1" applyProtection="1">
      <alignment vertical="top"/>
      <protection locked="0"/>
    </xf>
    <xf numFmtId="2" fontId="4" fillId="3" borderId="1" xfId="0" applyNumberFormat="1" applyFont="1" applyFill="1" applyBorder="1" applyAlignment="1">
      <alignment horizontal="right" vertical="top" wrapText="1"/>
    </xf>
    <xf numFmtId="2" fontId="4" fillId="4" borderId="5" xfId="0" applyNumberFormat="1" applyFont="1" applyFill="1" applyBorder="1" applyAlignment="1">
      <alignment horizontal="left" vertical="top" wrapText="1"/>
    </xf>
    <xf numFmtId="0" fontId="1" fillId="4" borderId="5" xfId="0" applyFont="1" applyFill="1" applyBorder="1"/>
    <xf numFmtId="2" fontId="4" fillId="4" borderId="17" xfId="0" applyNumberFormat="1" applyFont="1" applyFill="1" applyBorder="1" applyAlignment="1" applyProtection="1">
      <alignment horizontal="left" vertical="top" wrapText="1"/>
      <protection locked="0"/>
    </xf>
    <xf numFmtId="0" fontId="1" fillId="4" borderId="1" xfId="0" applyFont="1" applyFill="1" applyBorder="1" applyProtection="1"/>
    <xf numFmtId="0" fontId="1" fillId="4" borderId="1" xfId="0" applyFont="1" applyFill="1" applyBorder="1"/>
    <xf numFmtId="0" fontId="1" fillId="4" borderId="4" xfId="0" applyFont="1" applyFill="1" applyBorder="1"/>
    <xf numFmtId="0" fontId="1" fillId="4" borderId="6" xfId="0" applyFont="1" applyFill="1" applyBorder="1"/>
    <xf numFmtId="2" fontId="4" fillId="5" borderId="4" xfId="0" applyNumberFormat="1" applyFont="1" applyFill="1" applyBorder="1" applyAlignment="1" applyProtection="1">
      <alignment horizontal="center" vertical="top" wrapText="1"/>
      <protection locked="0"/>
    </xf>
    <xf numFmtId="2" fontId="4" fillId="5" borderId="7" xfId="0" applyNumberFormat="1" applyFont="1" applyFill="1" applyBorder="1" applyAlignment="1" applyProtection="1">
      <alignment horizontal="center" vertical="top" wrapText="1"/>
      <protection locked="0"/>
    </xf>
    <xf numFmtId="0" fontId="1" fillId="5" borderId="4" xfId="0" applyFont="1" applyFill="1" applyBorder="1" applyAlignment="1">
      <alignment horizontal="center" wrapText="1"/>
    </xf>
    <xf numFmtId="0" fontId="1" fillId="5" borderId="1" xfId="0" applyFont="1" applyFill="1" applyBorder="1" applyAlignment="1">
      <alignment horizontal="center" wrapText="1"/>
    </xf>
    <xf numFmtId="0" fontId="1" fillId="0" borderId="26" xfId="0" applyFont="1" applyBorder="1"/>
    <xf numFmtId="2" fontId="4" fillId="4" borderId="8" xfId="0" applyNumberFormat="1" applyFont="1" applyFill="1" applyBorder="1" applyAlignment="1">
      <alignment horizontal="left" vertical="top" wrapText="1"/>
    </xf>
    <xf numFmtId="2" fontId="4" fillId="3" borderId="21" xfId="0" applyNumberFormat="1" applyFont="1" applyFill="1" applyBorder="1" applyAlignment="1">
      <alignment horizontal="left" vertical="top" wrapText="1"/>
    </xf>
    <xf numFmtId="14" fontId="4" fillId="3" borderId="21" xfId="0" applyNumberFormat="1" applyFont="1" applyFill="1" applyBorder="1" applyAlignment="1">
      <alignment horizontal="right" vertical="top" wrapText="1"/>
    </xf>
    <xf numFmtId="2" fontId="4" fillId="3" borderId="28" xfId="0" applyNumberFormat="1" applyFont="1" applyFill="1" applyBorder="1" applyAlignment="1">
      <alignment horizontal="right" vertical="top" wrapText="1"/>
    </xf>
    <xf numFmtId="2" fontId="4" fillId="3" borderId="21" xfId="0" applyNumberFormat="1" applyFont="1" applyFill="1" applyBorder="1" applyAlignment="1">
      <alignment horizontal="right" vertical="top" wrapText="1"/>
    </xf>
    <xf numFmtId="2" fontId="4" fillId="3" borderId="22" xfId="0" applyNumberFormat="1" applyFont="1" applyFill="1" applyBorder="1" applyAlignment="1">
      <alignment horizontal="right" vertical="top" wrapText="1"/>
    </xf>
    <xf numFmtId="2" fontId="4" fillId="5" borderId="21" xfId="0" applyNumberFormat="1" applyFont="1" applyFill="1" applyBorder="1" applyAlignment="1">
      <alignment horizontal="left" vertical="top" wrapText="1"/>
    </xf>
    <xf numFmtId="2" fontId="4" fillId="5" borderId="22" xfId="0" applyNumberFormat="1" applyFont="1" applyFill="1" applyBorder="1" applyAlignment="1">
      <alignment horizontal="left" vertical="top" wrapText="1"/>
    </xf>
    <xf numFmtId="2" fontId="4" fillId="0" borderId="0" xfId="0" applyNumberFormat="1" applyFont="1" applyBorder="1" applyAlignment="1">
      <alignment horizontal="right" vertical="top" wrapText="1"/>
    </xf>
    <xf numFmtId="2" fontId="4" fillId="0" borderId="9" xfId="0" applyNumberFormat="1" applyFont="1" applyBorder="1" applyAlignment="1">
      <alignment horizontal="right" vertical="top" wrapText="1"/>
    </xf>
    <xf numFmtId="2" fontId="4" fillId="5" borderId="27" xfId="0" applyNumberFormat="1" applyFont="1" applyFill="1" applyBorder="1" applyAlignment="1">
      <alignment horizontal="left" vertical="top" wrapText="1"/>
    </xf>
    <xf numFmtId="2" fontId="4" fillId="0" borderId="9" xfId="0" applyNumberFormat="1" applyFont="1" applyBorder="1" applyAlignment="1">
      <alignment horizontal="left" vertical="top" wrapText="1"/>
    </xf>
    <xf numFmtId="2" fontId="3" fillId="0" borderId="0" xfId="0" applyNumberFormat="1" applyFont="1" applyBorder="1" applyAlignment="1">
      <alignment vertical="top"/>
    </xf>
    <xf numFmtId="2" fontId="3" fillId="0" borderId="8" xfId="0" applyNumberFormat="1" applyFont="1" applyBorder="1" applyAlignment="1">
      <alignment vertical="top"/>
    </xf>
    <xf numFmtId="2" fontId="4" fillId="3" borderId="29" xfId="0" applyNumberFormat="1" applyFont="1" applyFill="1" applyBorder="1" applyAlignment="1">
      <alignment horizontal="right" vertical="top" wrapText="1"/>
    </xf>
    <xf numFmtId="2" fontId="4" fillId="3" borderId="27" xfId="0" applyNumberFormat="1" applyFont="1" applyFill="1" applyBorder="1" applyAlignment="1">
      <alignment vertical="top"/>
    </xf>
    <xf numFmtId="14" fontId="6" fillId="3" borderId="21" xfId="0" applyNumberFormat="1" applyFont="1" applyFill="1" applyBorder="1" applyAlignment="1">
      <alignment vertical="top"/>
    </xf>
    <xf numFmtId="2" fontId="4" fillId="3" borderId="27" xfId="0" applyNumberFormat="1" applyFont="1" applyFill="1" applyBorder="1" applyAlignment="1">
      <alignment horizontal="right" vertical="top" wrapText="1"/>
    </xf>
    <xf numFmtId="0" fontId="4" fillId="3" borderId="21" xfId="0" applyFont="1" applyFill="1" applyBorder="1" applyAlignment="1">
      <alignment vertical="top"/>
    </xf>
    <xf numFmtId="2" fontId="4" fillId="3" borderId="22" xfId="0" applyNumberFormat="1" applyFont="1" applyFill="1" applyBorder="1" applyAlignment="1">
      <alignment vertical="top"/>
    </xf>
    <xf numFmtId="2" fontId="4" fillId="3" borderId="28" xfId="0" applyNumberFormat="1" applyFont="1" applyFill="1" applyBorder="1" applyAlignment="1">
      <alignment vertical="top"/>
    </xf>
    <xf numFmtId="2" fontId="4" fillId="3" borderId="1" xfId="0" applyNumberFormat="1" applyFont="1" applyFill="1" applyBorder="1" applyAlignment="1">
      <alignment horizontal="left" vertical="top" wrapText="1"/>
    </xf>
    <xf numFmtId="8" fontId="0" fillId="0" borderId="21" xfId="0" applyNumberFormat="1" applyFont="1" applyBorder="1" applyAlignment="1">
      <alignment horizontal="left" wrapText="1"/>
    </xf>
    <xf numFmtId="8" fontId="0" fillId="0" borderId="1" xfId="0" applyNumberFormat="1" applyFont="1" applyBorder="1" applyAlignment="1">
      <alignment horizontal="left" wrapText="1"/>
    </xf>
    <xf numFmtId="8" fontId="0" fillId="0" borderId="22" xfId="0" applyNumberFormat="1" applyFont="1" applyBorder="1" applyAlignment="1">
      <alignment horizontal="left" wrapText="1"/>
    </xf>
    <xf numFmtId="164" fontId="0" fillId="4" borderId="4" xfId="0" applyNumberFormat="1" applyFont="1" applyFill="1" applyBorder="1"/>
    <xf numFmtId="164" fontId="0" fillId="4" borderId="7" xfId="0" applyNumberFormat="1" applyFont="1" applyFill="1" applyBorder="1"/>
    <xf numFmtId="0" fontId="0" fillId="4" borderId="4" xfId="0" applyFont="1" applyFill="1" applyBorder="1"/>
    <xf numFmtId="0" fontId="3" fillId="4" borderId="4" xfId="0" applyFont="1" applyFill="1" applyBorder="1"/>
    <xf numFmtId="164" fontId="3" fillId="4" borderId="4" xfId="0" applyNumberFormat="1" applyFont="1" applyFill="1" applyBorder="1"/>
    <xf numFmtId="2" fontId="3" fillId="4" borderId="16" xfId="0" applyNumberFormat="1" applyFont="1" applyFill="1" applyBorder="1" applyAlignment="1" applyProtection="1">
      <alignment horizontal="right" vertical="top" wrapText="1"/>
      <protection locked="0"/>
    </xf>
    <xf numFmtId="2" fontId="3" fillId="4" borderId="18" xfId="0" applyNumberFormat="1" applyFont="1" applyFill="1" applyBorder="1" applyAlignment="1" applyProtection="1">
      <alignment horizontal="right" vertical="top" wrapText="1"/>
      <protection locked="0"/>
    </xf>
    <xf numFmtId="1" fontId="3" fillId="4" borderId="16" xfId="0" applyNumberFormat="1" applyFont="1" applyFill="1" applyBorder="1" applyAlignment="1" applyProtection="1">
      <alignment horizontal="right" vertical="top" wrapText="1"/>
      <protection locked="0"/>
    </xf>
    <xf numFmtId="1" fontId="3" fillId="4" borderId="18" xfId="0" applyNumberFormat="1" applyFont="1" applyFill="1" applyBorder="1" applyAlignment="1" applyProtection="1">
      <alignment horizontal="right" vertical="top" wrapText="1"/>
      <protection locked="0"/>
    </xf>
    <xf numFmtId="2" fontId="3" fillId="4" borderId="16" xfId="0" applyNumberFormat="1" applyFont="1" applyFill="1" applyBorder="1" applyAlignment="1" applyProtection="1">
      <alignment vertical="top"/>
      <protection locked="0"/>
    </xf>
    <xf numFmtId="2" fontId="3" fillId="4" borderId="18" xfId="0" applyNumberFormat="1" applyFont="1" applyFill="1" applyBorder="1" applyAlignment="1" applyProtection="1">
      <alignment vertical="top"/>
      <protection locked="0"/>
    </xf>
    <xf numFmtId="0" fontId="3" fillId="0" borderId="12" xfId="0" applyFont="1" applyBorder="1" applyAlignment="1" applyProtection="1">
      <alignment horizontal="right" vertical="top"/>
      <protection locked="0"/>
    </xf>
    <xf numFmtId="14" fontId="3" fillId="0" borderId="8" xfId="0" applyNumberFormat="1" applyFont="1" applyBorder="1" applyAlignment="1">
      <alignment horizontal="right" vertical="top"/>
    </xf>
    <xf numFmtId="0" fontId="0" fillId="0" borderId="0" xfId="0" applyFont="1" applyAlignment="1">
      <alignment horizontal="left" vertical="top" wrapText="1"/>
    </xf>
    <xf numFmtId="0" fontId="0" fillId="0" borderId="0" xfId="0" applyFont="1" applyAlignment="1" applyProtection="1">
      <alignment horizontal="left" vertical="top" wrapText="1"/>
      <protection locked="0"/>
    </xf>
  </cellXfs>
  <cellStyles count="1">
    <cellStyle name="Normaali"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3"/>
  <sheetViews>
    <sheetView tabSelected="1" topLeftCell="A7" zoomScale="90" zoomScaleNormal="90" workbookViewId="0">
      <selection activeCell="F33" sqref="F33"/>
    </sheetView>
  </sheetViews>
  <sheetFormatPr defaultRowHeight="14.5" x14ac:dyDescent="0.35"/>
  <cols>
    <col min="1" max="1" width="4.54296875" customWidth="1"/>
    <col min="2" max="2" width="31" customWidth="1"/>
    <col min="3" max="3" width="22.1796875" customWidth="1"/>
    <col min="4" max="4" width="19.453125" style="2" customWidth="1"/>
    <col min="5" max="5" width="20.81640625" style="2" customWidth="1"/>
    <col min="6" max="6" width="19.453125" style="2" customWidth="1"/>
  </cols>
  <sheetData>
    <row r="1" spans="2:6" s="3" customFormat="1" x14ac:dyDescent="0.35">
      <c r="B1" s="1"/>
    </row>
    <row r="2" spans="2:6" s="3" customFormat="1" x14ac:dyDescent="0.35">
      <c r="B2" s="1" t="s">
        <v>2</v>
      </c>
    </row>
    <row r="3" spans="2:6" s="3" customFormat="1" x14ac:dyDescent="0.35">
      <c r="B3" s="1"/>
    </row>
    <row r="4" spans="2:6" s="3" customFormat="1" ht="14.5" customHeight="1" x14ac:dyDescent="0.35">
      <c r="B4" s="152" t="s">
        <v>17</v>
      </c>
      <c r="C4" s="152"/>
      <c r="D4" s="152"/>
      <c r="E4" s="152"/>
      <c r="F4" s="152"/>
    </row>
    <row r="5" spans="2:6" s="3" customFormat="1" x14ac:dyDescent="0.35">
      <c r="B5" s="152"/>
      <c r="C5" s="152"/>
      <c r="D5" s="152"/>
      <c r="E5" s="152"/>
      <c r="F5" s="152"/>
    </row>
    <row r="6" spans="2:6" s="3" customFormat="1" ht="71.5" customHeight="1" thickBot="1" x14ac:dyDescent="0.4">
      <c r="B6" s="152"/>
      <c r="C6" s="152"/>
      <c r="D6" s="152"/>
      <c r="E6" s="152"/>
      <c r="F6" s="152"/>
    </row>
    <row r="7" spans="2:6" s="1" customFormat="1" ht="44" thickBot="1" x14ac:dyDescent="0.4">
      <c r="C7" s="111" t="s">
        <v>19</v>
      </c>
      <c r="D7" s="111" t="s">
        <v>20</v>
      </c>
      <c r="E7" s="111" t="s">
        <v>21</v>
      </c>
      <c r="F7" s="112" t="s">
        <v>22</v>
      </c>
    </row>
    <row r="8" spans="2:6" s="1" customFormat="1" ht="15" thickBot="1" x14ac:dyDescent="0.4">
      <c r="B8" s="83" t="s">
        <v>18</v>
      </c>
      <c r="C8" s="20">
        <v>530</v>
      </c>
      <c r="D8" s="20">
        <v>230</v>
      </c>
      <c r="E8" s="20">
        <v>190</v>
      </c>
      <c r="F8" s="82">
        <v>215</v>
      </c>
    </row>
    <row r="9" spans="2:6" s="1" customFormat="1" ht="29.5" thickBot="1" x14ac:dyDescent="0.4">
      <c r="B9" s="83" t="s">
        <v>40</v>
      </c>
      <c r="C9" s="136">
        <v>2.96</v>
      </c>
      <c r="D9" s="137">
        <v>2.96</v>
      </c>
      <c r="E9" s="82" t="s">
        <v>48</v>
      </c>
      <c r="F9" s="138" t="s">
        <v>46</v>
      </c>
    </row>
    <row r="10" spans="2:6" s="1" customFormat="1" ht="29.5" thickBot="1" x14ac:dyDescent="0.4">
      <c r="B10" s="79"/>
      <c r="C10" s="81"/>
      <c r="D10" s="95"/>
      <c r="E10" s="84" t="s">
        <v>47</v>
      </c>
      <c r="F10" s="80"/>
    </row>
    <row r="11" spans="2:6" s="3" customFormat="1" x14ac:dyDescent="0.35">
      <c r="B11" s="103" t="s">
        <v>45</v>
      </c>
      <c r="C11" s="139"/>
      <c r="D11" s="139"/>
      <c r="E11" s="139" t="s">
        <v>42</v>
      </c>
      <c r="F11" s="140" t="s">
        <v>43</v>
      </c>
    </row>
    <row r="12" spans="2:6" s="3" customFormat="1" x14ac:dyDescent="0.35">
      <c r="B12" s="15" t="s">
        <v>10</v>
      </c>
      <c r="C12" s="19">
        <v>1.69</v>
      </c>
      <c r="D12" s="19">
        <v>1.69</v>
      </c>
      <c r="E12" s="19">
        <v>1.35</v>
      </c>
      <c r="F12" s="16">
        <v>1.65</v>
      </c>
    </row>
    <row r="13" spans="2:6" s="3" customFormat="1" x14ac:dyDescent="0.35">
      <c r="B13" s="15" t="s">
        <v>11</v>
      </c>
      <c r="C13" s="19">
        <v>1.69</v>
      </c>
      <c r="D13" s="19"/>
      <c r="E13" s="19"/>
      <c r="F13" s="16"/>
    </row>
    <row r="14" spans="2:6" s="3" customFormat="1" ht="15" thickBot="1" x14ac:dyDescent="0.4">
      <c r="B14" s="17" t="s">
        <v>15</v>
      </c>
      <c r="C14" s="68">
        <v>1.69</v>
      </c>
      <c r="D14" s="68"/>
      <c r="E14" s="68"/>
      <c r="F14" s="69"/>
    </row>
    <row r="15" spans="2:6" s="3" customFormat="1" x14ac:dyDescent="0.35">
      <c r="B15" s="15" t="s">
        <v>27</v>
      </c>
      <c r="C15" s="19">
        <f>AVERAGE(C12:C14)</f>
        <v>1.6900000000000002</v>
      </c>
      <c r="D15" s="19">
        <f t="shared" ref="D15:F15" si="0">SUM(D12:D14)</f>
        <v>1.69</v>
      </c>
      <c r="E15" s="19">
        <f t="shared" si="0"/>
        <v>1.35</v>
      </c>
      <c r="F15" s="16">
        <f t="shared" si="0"/>
        <v>1.65</v>
      </c>
    </row>
    <row r="16" spans="2:6" s="3" customFormat="1" x14ac:dyDescent="0.35">
      <c r="B16" s="15" t="s">
        <v>1</v>
      </c>
      <c r="C16" s="19">
        <f>C15*C8</f>
        <v>895.7</v>
      </c>
      <c r="D16" s="19">
        <f>D15*D8</f>
        <v>388.7</v>
      </c>
      <c r="E16" s="19">
        <f>E15*E8</f>
        <v>256.5</v>
      </c>
      <c r="F16" s="16">
        <f>F15*F8</f>
        <v>354.75</v>
      </c>
    </row>
    <row r="17" spans="2:6" s="1" customFormat="1" ht="15" thickBot="1" x14ac:dyDescent="0.4">
      <c r="B17" s="89" t="s">
        <v>16</v>
      </c>
      <c r="C17" s="90">
        <v>90</v>
      </c>
      <c r="D17" s="90">
        <v>90</v>
      </c>
      <c r="E17" s="90">
        <v>90</v>
      </c>
      <c r="F17" s="91">
        <v>90</v>
      </c>
    </row>
    <row r="18" spans="2:6" s="3" customFormat="1" x14ac:dyDescent="0.35">
      <c r="B18" s="103" t="s">
        <v>32</v>
      </c>
      <c r="C18" s="139"/>
      <c r="D18" s="141"/>
      <c r="E18" s="142" t="s">
        <v>41</v>
      </c>
      <c r="F18" s="140" t="s">
        <v>43</v>
      </c>
    </row>
    <row r="19" spans="2:6" s="3" customFormat="1" x14ac:dyDescent="0.35">
      <c r="B19" s="15" t="s">
        <v>10</v>
      </c>
      <c r="C19" s="19"/>
      <c r="D19" s="67"/>
      <c r="E19" s="85">
        <v>3.39</v>
      </c>
      <c r="F19" s="18">
        <v>2.65</v>
      </c>
    </row>
    <row r="20" spans="2:6" s="3" customFormat="1" x14ac:dyDescent="0.35">
      <c r="B20" s="15" t="s">
        <v>1</v>
      </c>
      <c r="C20" s="19"/>
      <c r="D20" s="19"/>
      <c r="E20" s="19">
        <f>E19*E8</f>
        <v>644.1</v>
      </c>
      <c r="F20" s="19">
        <f>F19*F8</f>
        <v>569.75</v>
      </c>
    </row>
    <row r="21" spans="2:6" s="1" customFormat="1" ht="15" thickBot="1" x14ac:dyDescent="0.4">
      <c r="B21" s="89" t="s">
        <v>16</v>
      </c>
      <c r="C21" s="90"/>
      <c r="D21" s="90"/>
      <c r="E21" s="90">
        <f>E16/E20*90</f>
        <v>35.840707964601769</v>
      </c>
      <c r="F21" s="91">
        <f>F16/F20*90</f>
        <v>56.037735849056602</v>
      </c>
    </row>
    <row r="22" spans="2:6" s="3" customFormat="1" x14ac:dyDescent="0.35">
      <c r="B22" s="103" t="s">
        <v>35</v>
      </c>
      <c r="C22" s="139"/>
      <c r="D22" s="141"/>
      <c r="E22" s="141" t="s">
        <v>42</v>
      </c>
      <c r="F22" s="140" t="s">
        <v>43</v>
      </c>
    </row>
    <row r="23" spans="2:6" s="3" customFormat="1" x14ac:dyDescent="0.35">
      <c r="B23" s="15" t="s">
        <v>10</v>
      </c>
      <c r="C23" s="19"/>
      <c r="D23" s="19"/>
      <c r="E23" s="85" t="s">
        <v>44</v>
      </c>
      <c r="F23" s="18">
        <v>2.57</v>
      </c>
    </row>
    <row r="24" spans="2:6" s="94" customFormat="1" x14ac:dyDescent="0.35">
      <c r="B24" s="92" t="s">
        <v>1</v>
      </c>
      <c r="C24" s="93"/>
      <c r="D24" s="93"/>
      <c r="E24" s="93"/>
      <c r="F24" s="93">
        <f>F23*F8</f>
        <v>552.54999999999995</v>
      </c>
    </row>
    <row r="25" spans="2:6" s="1" customFormat="1" ht="15" thickBot="1" x14ac:dyDescent="0.4">
      <c r="B25" s="89" t="s">
        <v>16</v>
      </c>
      <c r="C25" s="90"/>
      <c r="D25" s="90"/>
      <c r="E25" s="90"/>
      <c r="F25" s="91">
        <f>F16/F24*90</f>
        <v>57.782101167315183</v>
      </c>
    </row>
    <row r="26" spans="2:6" s="3" customFormat="1" x14ac:dyDescent="0.35">
      <c r="B26" s="103" t="s">
        <v>36</v>
      </c>
      <c r="C26" s="139"/>
      <c r="D26" s="139"/>
      <c r="E26" s="139" t="s">
        <v>41</v>
      </c>
      <c r="F26" s="140" t="s">
        <v>43</v>
      </c>
    </row>
    <row r="27" spans="2:6" s="3" customFormat="1" x14ac:dyDescent="0.35">
      <c r="B27" s="15" t="s">
        <v>10</v>
      </c>
      <c r="C27" s="19">
        <v>2.1800000000000002</v>
      </c>
      <c r="D27" s="19">
        <v>1.88</v>
      </c>
      <c r="E27" s="19">
        <v>2.06</v>
      </c>
      <c r="F27" s="86" t="s">
        <v>44</v>
      </c>
    </row>
    <row r="28" spans="2:6" s="3" customFormat="1" x14ac:dyDescent="0.35">
      <c r="B28" s="15" t="s">
        <v>11</v>
      </c>
      <c r="C28" s="19">
        <v>2.13</v>
      </c>
      <c r="D28" s="19"/>
      <c r="E28" s="19"/>
      <c r="F28" s="16"/>
    </row>
    <row r="29" spans="2:6" s="3" customFormat="1" ht="15" thickBot="1" x14ac:dyDescent="0.4">
      <c r="B29" s="17" t="s">
        <v>15</v>
      </c>
      <c r="C29" s="68">
        <v>2.15</v>
      </c>
      <c r="D29" s="68"/>
      <c r="E29" s="68"/>
      <c r="F29" s="69"/>
    </row>
    <row r="30" spans="2:6" s="3" customFormat="1" x14ac:dyDescent="0.35">
      <c r="B30" s="15" t="s">
        <v>27</v>
      </c>
      <c r="C30" s="19">
        <f>AVERAGE(C27:C29)</f>
        <v>2.1533333333333338</v>
      </c>
      <c r="D30" s="19">
        <f t="shared" ref="D30:E30" si="1">SUM(D27:D29)</f>
        <v>1.88</v>
      </c>
      <c r="E30" s="19">
        <f t="shared" si="1"/>
        <v>2.06</v>
      </c>
      <c r="F30" s="16"/>
    </row>
    <row r="31" spans="2:6" s="3" customFormat="1" x14ac:dyDescent="0.35">
      <c r="B31" s="15" t="s">
        <v>1</v>
      </c>
      <c r="C31" s="19">
        <f>C30*C8</f>
        <v>1141.2666666666669</v>
      </c>
      <c r="D31" s="19">
        <f>D30*D8</f>
        <v>432.4</v>
      </c>
      <c r="E31" s="19">
        <f>E30*E8</f>
        <v>391.40000000000003</v>
      </c>
      <c r="F31" s="19"/>
    </row>
    <row r="32" spans="2:6" s="1" customFormat="1" ht="15" thickBot="1" x14ac:dyDescent="0.4">
      <c r="B32" s="89" t="s">
        <v>16</v>
      </c>
      <c r="C32" s="90">
        <f>C16/C31*90</f>
        <v>70.63467492260061</v>
      </c>
      <c r="D32" s="90">
        <f>D16/D31*90</f>
        <v>80.90425531914893</v>
      </c>
      <c r="E32" s="90">
        <f>E16/E31*90</f>
        <v>58.980582524271838</v>
      </c>
      <c r="F32" s="91"/>
    </row>
    <row r="33" spans="2:7" s="3" customFormat="1" x14ac:dyDescent="0.35">
      <c r="B33" s="103" t="s">
        <v>37</v>
      </c>
      <c r="C33" s="139"/>
      <c r="D33" s="139"/>
      <c r="E33" s="143" t="s">
        <v>41</v>
      </c>
      <c r="F33" s="140" t="s">
        <v>49</v>
      </c>
    </row>
    <row r="34" spans="2:7" s="3" customFormat="1" x14ac:dyDescent="0.35">
      <c r="B34" s="15" t="s">
        <v>10</v>
      </c>
      <c r="C34" s="19">
        <v>2.5499999999999998</v>
      </c>
      <c r="D34" s="19">
        <v>2.46</v>
      </c>
      <c r="E34" s="85">
        <v>2.48</v>
      </c>
      <c r="F34" s="16">
        <v>2.2000000000000002</v>
      </c>
    </row>
    <row r="35" spans="2:7" s="3" customFormat="1" x14ac:dyDescent="0.35">
      <c r="B35" s="15" t="s">
        <v>11</v>
      </c>
      <c r="C35" s="19">
        <v>2.4500000000000002</v>
      </c>
      <c r="D35" s="19"/>
      <c r="E35" s="19"/>
      <c r="F35" s="16"/>
    </row>
    <row r="36" spans="2:7" s="3" customFormat="1" ht="15" thickBot="1" x14ac:dyDescent="0.4">
      <c r="B36" s="17" t="s">
        <v>15</v>
      </c>
      <c r="C36" s="68">
        <v>2.4500000000000002</v>
      </c>
      <c r="D36" s="68"/>
      <c r="E36" s="68"/>
      <c r="F36" s="69"/>
    </row>
    <row r="37" spans="2:7" s="3" customFormat="1" x14ac:dyDescent="0.35">
      <c r="B37" s="15" t="s">
        <v>27</v>
      </c>
      <c r="C37" s="19">
        <f>AVERAGE(C34:C36)</f>
        <v>2.4833333333333334</v>
      </c>
      <c r="D37" s="19">
        <f t="shared" ref="D37:F37" si="2">SUM(D34:D36)</f>
        <v>2.46</v>
      </c>
      <c r="E37" s="85">
        <f t="shared" si="2"/>
        <v>2.48</v>
      </c>
      <c r="F37" s="16">
        <f t="shared" si="2"/>
        <v>2.2000000000000002</v>
      </c>
    </row>
    <row r="38" spans="2:7" s="3" customFormat="1" x14ac:dyDescent="0.35">
      <c r="B38" s="15" t="s">
        <v>1</v>
      </c>
      <c r="C38" s="19">
        <f>C37*C8</f>
        <v>1316.1666666666667</v>
      </c>
      <c r="D38" s="19">
        <f t="shared" ref="D38:F38" si="3">D37*D8</f>
        <v>565.79999999999995</v>
      </c>
      <c r="E38" s="19">
        <f t="shared" si="3"/>
        <v>471.2</v>
      </c>
      <c r="F38" s="19">
        <f t="shared" si="3"/>
        <v>473.00000000000006</v>
      </c>
    </row>
    <row r="39" spans="2:7" s="1" customFormat="1" ht="15" thickBot="1" x14ac:dyDescent="0.4">
      <c r="B39" s="89" t="s">
        <v>16</v>
      </c>
      <c r="C39" s="90">
        <f>C16/C38*90</f>
        <v>61.248322147651002</v>
      </c>
      <c r="D39" s="90">
        <f>D16/D38*90</f>
        <v>61.829268292682926</v>
      </c>
      <c r="E39" s="90">
        <f>E16/E38*90</f>
        <v>48.991935483870961</v>
      </c>
      <c r="F39" s="91">
        <f>F16/F38*90</f>
        <v>67.499999999999986</v>
      </c>
    </row>
    <row r="40" spans="2:7" s="3" customFormat="1" x14ac:dyDescent="0.35">
      <c r="B40" s="1"/>
      <c r="C40" s="1"/>
      <c r="D40" s="1"/>
      <c r="E40" s="1"/>
      <c r="F40" s="1"/>
      <c r="G40" s="1"/>
    </row>
    <row r="41" spans="2:7" s="3" customFormat="1" x14ac:dyDescent="0.35">
      <c r="B41" s="1"/>
      <c r="C41" s="1"/>
      <c r="D41" s="1"/>
      <c r="E41" s="1"/>
      <c r="F41" s="1"/>
      <c r="G41" s="1"/>
    </row>
    <row r="42" spans="2:7" s="1" customFormat="1" x14ac:dyDescent="0.35"/>
    <row r="43" spans="2:7" s="3" customFormat="1" x14ac:dyDescent="0.35">
      <c r="B43" s="1"/>
      <c r="C43" s="1"/>
      <c r="D43" s="1"/>
      <c r="E43" s="1"/>
      <c r="F43" s="1"/>
      <c r="G43" s="1"/>
    </row>
  </sheetData>
  <sheetProtection selectLockedCells="1" selectUnlockedCells="1"/>
  <mergeCells count="1">
    <mergeCell ref="B4:F6"/>
  </mergeCells>
  <pageMargins left="0.39370078740157483" right="0.39370078740157483" top="0.39370078740157483" bottom="0.3937007874015748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5"/>
  <sheetViews>
    <sheetView zoomScale="90" zoomScaleNormal="90" workbookViewId="0">
      <pane ySplit="8" topLeftCell="A9" activePane="bottomLeft" state="frozen"/>
      <selection pane="bottomLeft" activeCell="E20" sqref="E20"/>
    </sheetView>
  </sheetViews>
  <sheetFormatPr defaultColWidth="9" defaultRowHeight="15" customHeight="1" x14ac:dyDescent="0.35"/>
  <cols>
    <col min="1" max="1" width="4.54296875" style="27" customWidth="1"/>
    <col min="2" max="2" width="39.453125" style="27" customWidth="1"/>
    <col min="3" max="3" width="24" style="30" customWidth="1"/>
    <col min="4" max="5" width="23.54296875" style="30" customWidth="1"/>
    <col min="6" max="6" width="23.54296875" style="70" customWidth="1"/>
    <col min="7" max="16384" width="9" style="27"/>
  </cols>
  <sheetData>
    <row r="2" spans="2:7" ht="15" customHeight="1" x14ac:dyDescent="0.35">
      <c r="B2" s="26" t="s">
        <v>3</v>
      </c>
    </row>
    <row r="3" spans="2:7" ht="15" customHeight="1" x14ac:dyDescent="0.35">
      <c r="B3" s="153" t="s">
        <v>4</v>
      </c>
      <c r="C3" s="153"/>
      <c r="D3" s="153"/>
      <c r="E3" s="27"/>
      <c r="F3" s="42"/>
    </row>
    <row r="4" spans="2:7" ht="15" customHeight="1" x14ac:dyDescent="0.35">
      <c r="B4" s="153"/>
      <c r="C4" s="153"/>
      <c r="D4" s="153"/>
      <c r="E4" s="27"/>
      <c r="F4" s="42"/>
    </row>
    <row r="5" spans="2:7" ht="15" customHeight="1" x14ac:dyDescent="0.35">
      <c r="B5" s="153"/>
      <c r="C5" s="153"/>
      <c r="D5" s="153"/>
      <c r="E5" s="27"/>
      <c r="F5" s="42"/>
    </row>
    <row r="6" spans="2:7" ht="15" customHeight="1" x14ac:dyDescent="0.35">
      <c r="B6" s="153"/>
      <c r="C6" s="153"/>
      <c r="D6" s="153"/>
      <c r="E6" s="27"/>
      <c r="F6" s="42"/>
    </row>
    <row r="7" spans="2:7" ht="11.5" customHeight="1" x14ac:dyDescent="0.35">
      <c r="B7" s="153"/>
      <c r="C7" s="153"/>
      <c r="D7" s="153"/>
      <c r="E7" s="27"/>
      <c r="F7" s="42"/>
    </row>
    <row r="8" spans="2:7" ht="15" customHeight="1" x14ac:dyDescent="0.35">
      <c r="B8" s="153"/>
      <c r="C8" s="153"/>
      <c r="D8" s="153"/>
      <c r="E8" s="27"/>
      <c r="F8" s="42"/>
    </row>
    <row r="9" spans="2:7" ht="15" customHeight="1" thickBot="1" x14ac:dyDescent="0.4">
      <c r="B9" s="31"/>
      <c r="C9" s="32"/>
      <c r="D9" s="32"/>
      <c r="E9" s="32"/>
      <c r="F9" s="32"/>
    </row>
    <row r="10" spans="2:7" ht="15" customHeight="1" thickBot="1" x14ac:dyDescent="0.4">
      <c r="B10" s="31"/>
      <c r="C10" s="109" t="s">
        <v>9</v>
      </c>
      <c r="D10" s="109" t="s">
        <v>12</v>
      </c>
      <c r="E10" s="109" t="s">
        <v>13</v>
      </c>
      <c r="F10" s="110" t="s">
        <v>14</v>
      </c>
      <c r="G10" s="26"/>
    </row>
    <row r="11" spans="2:7" ht="15" customHeight="1" x14ac:dyDescent="0.35">
      <c r="B11" s="104" t="s">
        <v>45</v>
      </c>
      <c r="C11" s="144"/>
      <c r="D11" s="144"/>
      <c r="E11" s="144"/>
      <c r="F11" s="145"/>
    </row>
    <row r="12" spans="2:7" ht="15" customHeight="1" x14ac:dyDescent="0.35">
      <c r="B12" s="33" t="s">
        <v>10</v>
      </c>
      <c r="C12" s="34">
        <v>6</v>
      </c>
      <c r="D12" s="34">
        <v>6</v>
      </c>
      <c r="E12" s="34">
        <v>6</v>
      </c>
      <c r="F12" s="35">
        <v>6</v>
      </c>
    </row>
    <row r="13" spans="2:7" ht="15" customHeight="1" x14ac:dyDescent="0.35">
      <c r="B13" s="33" t="s">
        <v>11</v>
      </c>
      <c r="C13" s="34">
        <v>6</v>
      </c>
      <c r="D13" s="36"/>
      <c r="E13" s="36"/>
      <c r="F13" s="35"/>
    </row>
    <row r="14" spans="2:7" ht="15" customHeight="1" x14ac:dyDescent="0.35">
      <c r="B14" s="33" t="s">
        <v>15</v>
      </c>
      <c r="C14" s="34">
        <v>6</v>
      </c>
      <c r="D14" s="36"/>
      <c r="E14" s="36"/>
      <c r="F14" s="37"/>
    </row>
    <row r="15" spans="2:7" ht="15" customHeight="1" thickBot="1" x14ac:dyDescent="0.4">
      <c r="B15" s="96" t="s">
        <v>16</v>
      </c>
      <c r="C15" s="97">
        <v>5</v>
      </c>
      <c r="D15" s="97">
        <v>5</v>
      </c>
      <c r="E15" s="97">
        <v>5</v>
      </c>
      <c r="F15" s="98">
        <v>5</v>
      </c>
    </row>
    <row r="16" spans="2:7" ht="15" customHeight="1" x14ac:dyDescent="0.35">
      <c r="B16" s="103" t="s">
        <v>32</v>
      </c>
      <c r="C16" s="144"/>
      <c r="D16" s="144"/>
      <c r="E16" s="146"/>
      <c r="F16" s="147"/>
    </row>
    <row r="17" spans="2:7" ht="15" customHeight="1" x14ac:dyDescent="0.35">
      <c r="B17" s="33" t="s">
        <v>10</v>
      </c>
      <c r="C17" s="34"/>
      <c r="D17" s="34"/>
      <c r="E17" s="34">
        <v>6</v>
      </c>
      <c r="F17" s="35">
        <v>6</v>
      </c>
    </row>
    <row r="18" spans="2:7" ht="15" customHeight="1" thickBot="1" x14ac:dyDescent="0.4">
      <c r="B18" s="38" t="s">
        <v>16</v>
      </c>
      <c r="C18" s="39"/>
      <c r="D18" s="39"/>
      <c r="E18" s="41">
        <v>5</v>
      </c>
      <c r="F18" s="40">
        <v>5</v>
      </c>
    </row>
    <row r="19" spans="2:7" s="42" customFormat="1" ht="15" customHeight="1" x14ac:dyDescent="0.35">
      <c r="B19" s="103" t="s">
        <v>35</v>
      </c>
      <c r="C19" s="148"/>
      <c r="D19" s="148"/>
      <c r="E19" s="148"/>
      <c r="F19" s="149"/>
    </row>
    <row r="20" spans="2:7" ht="15" customHeight="1" x14ac:dyDescent="0.35">
      <c r="B20" s="43" t="s">
        <v>10</v>
      </c>
      <c r="C20" s="44"/>
      <c r="D20" s="44"/>
      <c r="E20" s="150" t="s">
        <v>44</v>
      </c>
      <c r="F20" s="45">
        <v>6</v>
      </c>
    </row>
    <row r="21" spans="2:7" ht="15" customHeight="1" thickBot="1" x14ac:dyDescent="0.4">
      <c r="B21" s="96" t="s">
        <v>16</v>
      </c>
      <c r="C21" s="99"/>
      <c r="D21" s="99"/>
      <c r="E21" s="99"/>
      <c r="F21" s="100">
        <v>5</v>
      </c>
    </row>
    <row r="22" spans="2:7" ht="15" customHeight="1" x14ac:dyDescent="0.35">
      <c r="B22" s="104" t="s">
        <v>36</v>
      </c>
      <c r="C22" s="144"/>
      <c r="D22" s="144"/>
      <c r="E22" s="144"/>
      <c r="F22" s="145"/>
    </row>
    <row r="23" spans="2:7" ht="15" customHeight="1" x14ac:dyDescent="0.35">
      <c r="B23" s="33" t="s">
        <v>10</v>
      </c>
      <c r="C23" s="34">
        <v>6</v>
      </c>
      <c r="D23" s="34">
        <v>6</v>
      </c>
      <c r="E23" s="34">
        <v>6</v>
      </c>
      <c r="F23" s="35" t="s">
        <v>44</v>
      </c>
    </row>
    <row r="24" spans="2:7" ht="15" customHeight="1" x14ac:dyDescent="0.35">
      <c r="B24" s="33" t="s">
        <v>11</v>
      </c>
      <c r="C24" s="34">
        <v>6</v>
      </c>
      <c r="D24" s="36"/>
      <c r="E24" s="36"/>
      <c r="F24" s="35"/>
    </row>
    <row r="25" spans="2:7" ht="15" customHeight="1" x14ac:dyDescent="0.35">
      <c r="B25" s="33" t="s">
        <v>15</v>
      </c>
      <c r="C25" s="34">
        <v>6</v>
      </c>
      <c r="D25" s="36"/>
      <c r="E25" s="36"/>
      <c r="F25" s="37"/>
    </row>
    <row r="26" spans="2:7" ht="15" customHeight="1" thickBot="1" x14ac:dyDescent="0.4">
      <c r="B26" s="96" t="s">
        <v>16</v>
      </c>
      <c r="C26" s="97">
        <v>5</v>
      </c>
      <c r="D26" s="97">
        <v>5</v>
      </c>
      <c r="E26" s="97">
        <v>5</v>
      </c>
      <c r="F26" s="98"/>
    </row>
    <row r="27" spans="2:7" ht="15" customHeight="1" x14ac:dyDescent="0.35">
      <c r="B27" s="104" t="s">
        <v>38</v>
      </c>
      <c r="C27" s="144"/>
      <c r="D27" s="144"/>
      <c r="E27" s="144"/>
      <c r="F27" s="145"/>
    </row>
    <row r="28" spans="2:7" ht="15" customHeight="1" x14ac:dyDescent="0.35">
      <c r="B28" s="33" t="s">
        <v>10</v>
      </c>
      <c r="C28" s="34">
        <v>6</v>
      </c>
      <c r="D28" s="34">
        <v>6</v>
      </c>
      <c r="E28" s="34">
        <v>6</v>
      </c>
      <c r="F28" s="35">
        <v>6</v>
      </c>
    </row>
    <row r="29" spans="2:7" ht="15" customHeight="1" x14ac:dyDescent="0.35">
      <c r="B29" s="33" t="s">
        <v>11</v>
      </c>
      <c r="C29" s="34">
        <v>6</v>
      </c>
      <c r="D29" s="36"/>
      <c r="E29" s="36"/>
      <c r="F29" s="35"/>
    </row>
    <row r="30" spans="2:7" ht="15" customHeight="1" x14ac:dyDescent="0.35">
      <c r="B30" s="33" t="s">
        <v>15</v>
      </c>
      <c r="C30" s="34">
        <v>6</v>
      </c>
      <c r="D30" s="36"/>
      <c r="E30" s="36"/>
      <c r="F30" s="37"/>
    </row>
    <row r="31" spans="2:7" ht="15" customHeight="1" thickBot="1" x14ac:dyDescent="0.4">
      <c r="B31" s="96" t="s">
        <v>16</v>
      </c>
      <c r="C31" s="97">
        <v>5</v>
      </c>
      <c r="D31" s="97">
        <v>5</v>
      </c>
      <c r="E31" s="97">
        <v>5</v>
      </c>
      <c r="F31" s="98">
        <v>5</v>
      </c>
    </row>
    <row r="32" spans="2:7" s="42" customFormat="1" ht="15" customHeight="1" x14ac:dyDescent="0.35">
      <c r="B32" s="27"/>
      <c r="C32" s="27"/>
      <c r="D32" s="27"/>
      <c r="E32" s="27"/>
      <c r="F32" s="27"/>
      <c r="G32" s="27"/>
    </row>
    <row r="33" s="27" customFormat="1" ht="15" customHeight="1" x14ac:dyDescent="0.35"/>
    <row r="34" s="27" customFormat="1" ht="15" customHeight="1" x14ac:dyDescent="0.35"/>
    <row r="35" s="27" customFormat="1" ht="15" customHeight="1" x14ac:dyDescent="0.35"/>
  </sheetData>
  <sheetProtection selectLockedCells="1" selectUnlockedCells="1"/>
  <mergeCells count="1">
    <mergeCell ref="B3:D8"/>
  </mergeCells>
  <pageMargins left="0.39370078740157483" right="0.39370078740157483" top="0.39370078740157483" bottom="0.39370078740157483" header="0.31496062992125984" footer="0.31496062992125984"/>
  <pageSetup paperSize="9" scale="95"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39"/>
  <sheetViews>
    <sheetView zoomScale="80" zoomScaleNormal="80" workbookViewId="0">
      <pane ySplit="8" topLeftCell="A9" activePane="bottomLeft" state="frozen"/>
      <selection pane="bottomLeft" activeCell="G21" sqref="G21"/>
    </sheetView>
  </sheetViews>
  <sheetFormatPr defaultColWidth="9" defaultRowHeight="15" customHeight="1" x14ac:dyDescent="0.35"/>
  <cols>
    <col min="1" max="1" width="4.54296875" style="3" customWidth="1"/>
    <col min="2" max="2" width="39.453125" style="3" customWidth="1"/>
    <col min="3" max="3" width="24" style="4" customWidth="1"/>
    <col min="4" max="4" width="13.90625" style="4" customWidth="1"/>
    <col min="5" max="5" width="23.54296875" style="4" customWidth="1"/>
    <col min="6" max="6" width="13.90625" style="4" customWidth="1"/>
    <col min="7" max="7" width="23.54296875" style="4" customWidth="1"/>
    <col min="8" max="8" width="13.90625" style="4" customWidth="1"/>
    <col min="9" max="9" width="23.54296875" style="71" customWidth="1"/>
    <col min="10" max="10" width="13.90625" style="71" customWidth="1"/>
    <col min="11" max="16384" width="9" style="3"/>
  </cols>
  <sheetData>
    <row r="2" spans="2:11" ht="15" customHeight="1" x14ac:dyDescent="0.35">
      <c r="B2" s="1" t="s">
        <v>5</v>
      </c>
    </row>
    <row r="3" spans="2:11" ht="15" customHeight="1" x14ac:dyDescent="0.35">
      <c r="B3" s="153" t="s">
        <v>33</v>
      </c>
      <c r="C3" s="153"/>
      <c r="D3" s="153"/>
      <c r="E3" s="153"/>
      <c r="F3" s="153"/>
      <c r="G3" s="153"/>
      <c r="H3" s="153"/>
      <c r="I3" s="153"/>
      <c r="J3" s="72"/>
    </row>
    <row r="4" spans="2:11" ht="15" customHeight="1" x14ac:dyDescent="0.35">
      <c r="B4" s="153"/>
      <c r="C4" s="153"/>
      <c r="D4" s="153"/>
      <c r="E4" s="153"/>
      <c r="F4" s="153"/>
      <c r="G4" s="153"/>
      <c r="H4" s="153"/>
      <c r="I4" s="153"/>
      <c r="J4" s="72"/>
    </row>
    <row r="5" spans="2:11" ht="15" customHeight="1" x14ac:dyDescent="0.35">
      <c r="B5" s="153"/>
      <c r="C5" s="153"/>
      <c r="D5" s="153"/>
      <c r="E5" s="153"/>
      <c r="F5" s="153"/>
      <c r="G5" s="153"/>
      <c r="H5" s="153"/>
      <c r="I5" s="153"/>
      <c r="J5" s="72"/>
    </row>
    <row r="6" spans="2:11" ht="15" customHeight="1" x14ac:dyDescent="0.35">
      <c r="B6" s="153"/>
      <c r="C6" s="153"/>
      <c r="D6" s="153"/>
      <c r="E6" s="153"/>
      <c r="F6" s="153"/>
      <c r="G6" s="153"/>
      <c r="H6" s="153"/>
      <c r="I6" s="153"/>
      <c r="J6" s="72"/>
    </row>
    <row r="7" spans="2:11" ht="11.5" customHeight="1" x14ac:dyDescent="0.35">
      <c r="B7" s="153"/>
      <c r="C7" s="153"/>
      <c r="D7" s="153"/>
      <c r="E7" s="153"/>
      <c r="F7" s="153"/>
      <c r="G7" s="153"/>
      <c r="H7" s="153"/>
      <c r="I7" s="153"/>
      <c r="J7" s="72"/>
    </row>
    <row r="8" spans="2:11" ht="42" customHeight="1" x14ac:dyDescent="0.35">
      <c r="B8" s="153"/>
      <c r="C8" s="153"/>
      <c r="D8" s="153"/>
      <c r="E8" s="153"/>
      <c r="F8" s="153"/>
      <c r="G8" s="153"/>
      <c r="H8" s="153"/>
      <c r="I8" s="153"/>
      <c r="J8" s="72"/>
    </row>
    <row r="9" spans="2:11" ht="15" customHeight="1" thickBot="1" x14ac:dyDescent="0.4">
      <c r="B9" s="6"/>
      <c r="C9" s="5"/>
      <c r="D9" s="5"/>
      <c r="E9" s="5"/>
      <c r="F9" s="5"/>
      <c r="G9" s="5"/>
      <c r="H9" s="5"/>
      <c r="I9" s="5"/>
      <c r="J9" s="5"/>
    </row>
    <row r="10" spans="2:11" ht="15" customHeight="1" thickBot="1" x14ac:dyDescent="0.4">
      <c r="B10" s="6"/>
      <c r="C10" s="120" t="s">
        <v>9</v>
      </c>
      <c r="D10" s="124" t="s">
        <v>28</v>
      </c>
      <c r="E10" s="120" t="s">
        <v>12</v>
      </c>
      <c r="F10" s="121" t="s">
        <v>28</v>
      </c>
      <c r="G10" s="120" t="s">
        <v>13</v>
      </c>
      <c r="H10" s="121" t="s">
        <v>28</v>
      </c>
      <c r="I10" s="120" t="s">
        <v>14</v>
      </c>
      <c r="J10" s="121" t="s">
        <v>28</v>
      </c>
      <c r="K10" s="1"/>
    </row>
    <row r="11" spans="2:11" ht="15" customHeight="1" x14ac:dyDescent="0.35">
      <c r="B11" s="102" t="s">
        <v>45</v>
      </c>
      <c r="C11" s="23"/>
      <c r="D11" s="122"/>
      <c r="E11" s="23"/>
      <c r="F11" s="125"/>
      <c r="G11" s="23"/>
      <c r="H11" s="123"/>
      <c r="I11" s="23"/>
      <c r="J11" s="123"/>
    </row>
    <row r="12" spans="2:11" ht="15" customHeight="1" x14ac:dyDescent="0.35">
      <c r="B12" s="10" t="s">
        <v>29</v>
      </c>
      <c r="C12" s="21">
        <v>44047</v>
      </c>
      <c r="D12" s="5">
        <v>36</v>
      </c>
      <c r="E12" s="21">
        <v>43598</v>
      </c>
      <c r="F12" s="11">
        <v>51</v>
      </c>
      <c r="G12" s="21">
        <v>43664</v>
      </c>
      <c r="H12" s="11">
        <v>49</v>
      </c>
      <c r="I12" s="21">
        <v>43622</v>
      </c>
      <c r="J12" s="11">
        <v>50</v>
      </c>
    </row>
    <row r="13" spans="2:11" ht="15" customHeight="1" x14ac:dyDescent="0.35">
      <c r="B13" s="10" t="s">
        <v>30</v>
      </c>
      <c r="C13" s="21">
        <v>44967</v>
      </c>
      <c r="D13" s="5">
        <v>6</v>
      </c>
      <c r="E13" s="23"/>
      <c r="F13" s="11"/>
      <c r="G13" s="23"/>
      <c r="H13" s="11"/>
      <c r="I13" s="21"/>
      <c r="J13" s="11"/>
    </row>
    <row r="14" spans="2:11" ht="15" customHeight="1" x14ac:dyDescent="0.35">
      <c r="B14" s="10" t="s">
        <v>31</v>
      </c>
      <c r="C14" s="21" t="s">
        <v>34</v>
      </c>
      <c r="D14" s="5">
        <v>1</v>
      </c>
      <c r="E14" s="23"/>
      <c r="F14" s="11"/>
      <c r="G14" s="23"/>
      <c r="H14" s="11"/>
      <c r="I14" s="23"/>
      <c r="J14" s="11"/>
    </row>
    <row r="15" spans="2:11" ht="15" customHeight="1" thickBot="1" x14ac:dyDescent="0.4">
      <c r="B15" s="10" t="s">
        <v>27</v>
      </c>
      <c r="C15" s="22"/>
      <c r="D15" s="12">
        <f>(D12+D13+D14)/3</f>
        <v>14.333333333333334</v>
      </c>
      <c r="E15" s="24"/>
      <c r="F15" s="13">
        <v>51</v>
      </c>
      <c r="G15" s="24"/>
      <c r="H15" s="13"/>
      <c r="I15" s="24"/>
      <c r="J15" s="13">
        <v>50</v>
      </c>
    </row>
    <row r="16" spans="2:11" s="1" customFormat="1" ht="15" customHeight="1" thickBot="1" x14ac:dyDescent="0.4">
      <c r="B16" s="135" t="s">
        <v>16</v>
      </c>
      <c r="C16" s="116"/>
      <c r="D16" s="128">
        <v>5</v>
      </c>
      <c r="E16" s="118"/>
      <c r="F16" s="117">
        <f>F24/F15*5</f>
        <v>4.901960784313725</v>
      </c>
      <c r="G16" s="118"/>
      <c r="H16" s="117">
        <f>H18/H12*5</f>
        <v>0.1020408163265306</v>
      </c>
      <c r="I16" s="118"/>
      <c r="J16" s="117">
        <f>J18/J12*5</f>
        <v>0.1</v>
      </c>
    </row>
    <row r="17" spans="2:15" ht="15" customHeight="1" x14ac:dyDescent="0.35">
      <c r="B17" s="103" t="s">
        <v>32</v>
      </c>
      <c r="C17" s="23"/>
      <c r="D17" s="5"/>
      <c r="E17" s="23"/>
      <c r="F17" s="11"/>
      <c r="G17" s="23"/>
      <c r="H17" s="11"/>
      <c r="I17" s="23"/>
      <c r="J17" s="11"/>
    </row>
    <row r="18" spans="2:15" ht="15" customHeight="1" thickBot="1" x14ac:dyDescent="0.4">
      <c r="B18" s="10" t="s">
        <v>29</v>
      </c>
      <c r="C18" s="21"/>
      <c r="D18" s="5"/>
      <c r="E18" s="21"/>
      <c r="F18" s="11"/>
      <c r="G18" s="21" t="s">
        <v>34</v>
      </c>
      <c r="H18" s="11">
        <v>1</v>
      </c>
      <c r="I18" s="23" t="s">
        <v>34</v>
      </c>
      <c r="J18" s="11">
        <v>1</v>
      </c>
    </row>
    <row r="19" spans="2:15" s="1" customFormat="1" ht="15" customHeight="1" thickBot="1" x14ac:dyDescent="0.4">
      <c r="B19" s="135" t="s">
        <v>16</v>
      </c>
      <c r="C19" s="116"/>
      <c r="D19" s="129"/>
      <c r="E19" s="118"/>
      <c r="F19" s="119"/>
      <c r="G19" s="118"/>
      <c r="H19" s="117">
        <v>5</v>
      </c>
      <c r="I19" s="118"/>
      <c r="J19" s="117">
        <v>5</v>
      </c>
      <c r="O19" s="113"/>
    </row>
    <row r="20" spans="2:15" s="9" customFormat="1" ht="15" customHeight="1" x14ac:dyDescent="0.35">
      <c r="B20" s="103" t="s">
        <v>35</v>
      </c>
      <c r="C20" s="127"/>
      <c r="D20" s="126"/>
      <c r="E20" s="127"/>
      <c r="F20" s="25"/>
      <c r="G20" s="127"/>
      <c r="H20" s="123"/>
      <c r="I20" s="127"/>
      <c r="J20" s="123"/>
    </row>
    <row r="21" spans="2:15" ht="15" customHeight="1" thickBot="1" x14ac:dyDescent="0.4">
      <c r="B21" s="14" t="s">
        <v>29</v>
      </c>
      <c r="C21" s="66"/>
      <c r="D21" s="126"/>
      <c r="E21" s="66"/>
      <c r="F21" s="25"/>
      <c r="G21" s="151" t="s">
        <v>44</v>
      </c>
      <c r="H21" s="25"/>
      <c r="I21" s="66">
        <v>44228</v>
      </c>
      <c r="J21" s="25">
        <v>30</v>
      </c>
    </row>
    <row r="22" spans="2:15" s="1" customFormat="1" ht="15" customHeight="1" thickBot="1" x14ac:dyDescent="0.4">
      <c r="B22" s="135" t="s">
        <v>16</v>
      </c>
      <c r="C22" s="130"/>
      <c r="D22" s="131"/>
      <c r="E22" s="132"/>
      <c r="F22" s="133"/>
      <c r="G22" s="132"/>
      <c r="H22" s="134"/>
      <c r="I22" s="132"/>
      <c r="J22" s="134">
        <f>J18/J21*5</f>
        <v>0.16666666666666666</v>
      </c>
    </row>
    <row r="23" spans="2:15" ht="15" customHeight="1" x14ac:dyDescent="0.35">
      <c r="B23" s="102" t="s">
        <v>36</v>
      </c>
      <c r="C23" s="23"/>
      <c r="D23" s="122"/>
      <c r="E23" s="23"/>
      <c r="F23" s="125"/>
      <c r="G23" s="23"/>
      <c r="H23" s="123"/>
      <c r="I23" s="23"/>
      <c r="J23" s="11"/>
    </row>
    <row r="24" spans="2:15" ht="15" customHeight="1" x14ac:dyDescent="0.35">
      <c r="B24" s="10" t="s">
        <v>29</v>
      </c>
      <c r="C24" s="21">
        <v>43622</v>
      </c>
      <c r="D24" s="5">
        <v>50</v>
      </c>
      <c r="E24" s="21">
        <v>43622</v>
      </c>
      <c r="F24" s="11">
        <v>50</v>
      </c>
      <c r="G24" s="21">
        <v>43622</v>
      </c>
      <c r="H24" s="11">
        <v>50</v>
      </c>
      <c r="I24" s="21" t="s">
        <v>44</v>
      </c>
      <c r="J24" s="11"/>
    </row>
    <row r="25" spans="2:15" ht="15" customHeight="1" x14ac:dyDescent="0.35">
      <c r="B25" s="10" t="s">
        <v>30</v>
      </c>
      <c r="C25" s="21">
        <v>43682</v>
      </c>
      <c r="D25" s="5">
        <v>48</v>
      </c>
      <c r="E25" s="23"/>
      <c r="F25" s="11"/>
      <c r="G25" s="23"/>
      <c r="H25" s="11"/>
      <c r="I25" s="21"/>
      <c r="J25" s="11"/>
    </row>
    <row r="26" spans="2:15" ht="15" customHeight="1" x14ac:dyDescent="0.35">
      <c r="B26" s="10" t="s">
        <v>31</v>
      </c>
      <c r="C26" s="21" t="s">
        <v>34</v>
      </c>
      <c r="D26" s="5">
        <v>1</v>
      </c>
      <c r="E26" s="23"/>
      <c r="F26" s="11"/>
      <c r="G26" s="23"/>
      <c r="H26" s="11"/>
      <c r="I26" s="23"/>
      <c r="J26" s="11"/>
    </row>
    <row r="27" spans="2:15" ht="15" customHeight="1" thickBot="1" x14ac:dyDescent="0.4">
      <c r="B27" s="10" t="s">
        <v>27</v>
      </c>
      <c r="C27" s="21"/>
      <c r="D27" s="5">
        <f>AVERAGE(D24:D26)</f>
        <v>33</v>
      </c>
      <c r="E27" s="23"/>
      <c r="F27" s="11"/>
      <c r="G27" s="23"/>
      <c r="H27" s="11"/>
      <c r="I27" s="23"/>
      <c r="J27" s="11"/>
    </row>
    <row r="28" spans="2:15" s="1" customFormat="1" ht="15" customHeight="1" thickBot="1" x14ac:dyDescent="0.4">
      <c r="B28" s="115" t="s">
        <v>16</v>
      </c>
      <c r="C28" s="116"/>
      <c r="D28" s="128">
        <f>D15/D27*5</f>
        <v>2.1717171717171717</v>
      </c>
      <c r="E28" s="118"/>
      <c r="F28" s="117">
        <v>5</v>
      </c>
      <c r="G28" s="118"/>
      <c r="H28" s="101">
        <f>H18/H24*5</f>
        <v>0.1</v>
      </c>
      <c r="I28" s="118"/>
      <c r="J28" s="119"/>
    </row>
    <row r="29" spans="2:15" ht="15" customHeight="1" x14ac:dyDescent="0.35">
      <c r="B29" s="114" t="s">
        <v>38</v>
      </c>
      <c r="C29" s="23"/>
      <c r="D29" s="122"/>
      <c r="E29" s="23"/>
      <c r="F29" s="125"/>
      <c r="G29" s="23"/>
      <c r="H29" s="123"/>
      <c r="I29" s="23"/>
      <c r="J29" s="123"/>
    </row>
    <row r="30" spans="2:15" ht="15" customHeight="1" x14ac:dyDescent="0.35">
      <c r="B30" s="10" t="s">
        <v>29</v>
      </c>
      <c r="C30" s="21">
        <v>42954</v>
      </c>
      <c r="D30" s="5">
        <v>72</v>
      </c>
      <c r="E30" s="21">
        <v>42570</v>
      </c>
      <c r="F30" s="11">
        <v>85</v>
      </c>
      <c r="G30" s="21">
        <v>43811</v>
      </c>
      <c r="H30" s="11">
        <v>44</v>
      </c>
      <c r="I30" s="21">
        <v>42816</v>
      </c>
      <c r="J30" s="11">
        <v>77</v>
      </c>
    </row>
    <row r="31" spans="2:15" ht="15" customHeight="1" x14ac:dyDescent="0.35">
      <c r="B31" s="10" t="s">
        <v>30</v>
      </c>
      <c r="C31" s="21">
        <v>43173</v>
      </c>
      <c r="D31" s="5">
        <v>65</v>
      </c>
      <c r="E31" s="23"/>
      <c r="F31" s="11"/>
      <c r="G31" s="23"/>
      <c r="H31" s="11"/>
      <c r="I31" s="21"/>
      <c r="J31" s="11"/>
    </row>
    <row r="32" spans="2:15" ht="15" customHeight="1" x14ac:dyDescent="0.35">
      <c r="B32" s="10" t="s">
        <v>31</v>
      </c>
      <c r="C32" s="21">
        <v>42954</v>
      </c>
      <c r="D32" s="5">
        <v>72</v>
      </c>
      <c r="E32" s="23"/>
      <c r="F32" s="11"/>
      <c r="G32" s="23"/>
      <c r="H32" s="11"/>
      <c r="I32" s="23"/>
      <c r="J32" s="11"/>
    </row>
    <row r="33" spans="2:12" ht="15" customHeight="1" thickBot="1" x14ac:dyDescent="0.4">
      <c r="B33" s="10" t="s">
        <v>27</v>
      </c>
      <c r="C33" s="21"/>
      <c r="D33" s="5">
        <f>AVERAGE(D30:D32)</f>
        <v>69.666666666666671</v>
      </c>
      <c r="E33" s="23"/>
      <c r="F33" s="11"/>
      <c r="G33" s="23"/>
      <c r="H33" s="11"/>
      <c r="I33" s="23"/>
      <c r="J33" s="11"/>
    </row>
    <row r="34" spans="2:12" s="1" customFormat="1" ht="15" customHeight="1" thickBot="1" x14ac:dyDescent="0.4">
      <c r="B34" s="135" t="s">
        <v>16</v>
      </c>
      <c r="C34" s="116"/>
      <c r="D34" s="128">
        <f>D15/D32*5</f>
        <v>0.99537037037037035</v>
      </c>
      <c r="E34" s="118"/>
      <c r="F34" s="119">
        <f>F24/F30*5</f>
        <v>2.9411764705882355</v>
      </c>
      <c r="G34" s="118"/>
      <c r="H34" s="119">
        <f>H18/H30*5</f>
        <v>0.11363636363636365</v>
      </c>
      <c r="I34" s="118"/>
      <c r="J34" s="119">
        <f>J18/J30*5</f>
        <v>6.4935064935064943E-2</v>
      </c>
    </row>
    <row r="35" spans="2:12" s="9" customFormat="1" ht="15" customHeight="1" x14ac:dyDescent="0.35">
      <c r="B35" s="3"/>
      <c r="C35" s="3"/>
      <c r="D35" s="3"/>
      <c r="E35" s="3"/>
      <c r="F35" s="3"/>
      <c r="G35" s="3"/>
      <c r="H35" s="3"/>
      <c r="I35" s="3"/>
      <c r="J35" s="3"/>
      <c r="K35" s="3"/>
      <c r="L35" s="3"/>
    </row>
    <row r="36" spans="2:12" ht="15" customHeight="1" x14ac:dyDescent="0.35">
      <c r="C36" s="3"/>
      <c r="D36" s="3"/>
      <c r="E36" s="3"/>
      <c r="F36" s="3"/>
      <c r="G36" s="3"/>
      <c r="H36" s="3"/>
      <c r="I36" s="3"/>
      <c r="J36" s="3"/>
    </row>
    <row r="37" spans="2:12" ht="15" customHeight="1" x14ac:dyDescent="0.35">
      <c r="C37" s="3"/>
      <c r="D37" s="3"/>
      <c r="E37" s="3"/>
      <c r="F37" s="3"/>
      <c r="G37" s="3"/>
      <c r="H37" s="3"/>
      <c r="I37" s="3"/>
      <c r="J37" s="3"/>
    </row>
    <row r="38" spans="2:12" ht="15" customHeight="1" x14ac:dyDescent="0.35">
      <c r="C38" s="3"/>
      <c r="D38" s="3"/>
      <c r="E38" s="3"/>
      <c r="F38" s="3"/>
      <c r="G38" s="3"/>
      <c r="H38" s="3"/>
      <c r="I38" s="3"/>
      <c r="J38" s="3"/>
    </row>
    <row r="39" spans="2:12" ht="15" customHeight="1" x14ac:dyDescent="0.35">
      <c r="C39" s="3"/>
      <c r="D39" s="3"/>
      <c r="E39" s="3"/>
      <c r="F39" s="3"/>
      <c r="G39" s="3"/>
      <c r="H39" s="3"/>
      <c r="I39" s="3"/>
      <c r="J39" s="3"/>
    </row>
  </sheetData>
  <sheetProtection selectLockedCells="1" selectUnlockedCells="1"/>
  <mergeCells count="1">
    <mergeCell ref="B3:I8"/>
  </mergeCells>
  <pageMargins left="0.39370078740157483" right="0.39370078740157483" top="0.39370078740157483" bottom="0.39370078740157483" header="0.31496062992125984" footer="0.31496062992125984"/>
  <pageSetup paperSize="9" scale="95"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5"/>
  <sheetViews>
    <sheetView zoomScale="90" zoomScaleNormal="90" workbookViewId="0">
      <selection activeCell="E7" sqref="E7"/>
    </sheetView>
  </sheetViews>
  <sheetFormatPr defaultRowHeight="14.5" x14ac:dyDescent="0.35"/>
  <cols>
    <col min="1" max="1" width="4.54296875" customWidth="1"/>
    <col min="2" max="2" width="38.6328125" customWidth="1"/>
    <col min="3" max="3" width="18" style="8" bestFit="1" customWidth="1"/>
    <col min="4" max="4" width="18" style="7" customWidth="1"/>
    <col min="5" max="5" width="19" style="7" bestFit="1" customWidth="1"/>
    <col min="6" max="7" width="18" style="7" customWidth="1"/>
  </cols>
  <sheetData>
    <row r="1" spans="2:7" s="2" customFormat="1" x14ac:dyDescent="0.35">
      <c r="C1" s="8"/>
      <c r="D1" s="7"/>
      <c r="E1" s="7"/>
      <c r="F1" s="7"/>
      <c r="G1" s="7"/>
    </row>
    <row r="2" spans="2:7" s="2" customFormat="1" ht="16.5" customHeight="1" thickBot="1" x14ac:dyDescent="0.4">
      <c r="B2" s="1" t="s">
        <v>26</v>
      </c>
      <c r="C2" s="8"/>
      <c r="D2" s="7"/>
      <c r="E2" s="7"/>
      <c r="F2" s="7"/>
      <c r="G2" s="7"/>
    </row>
    <row r="3" spans="2:7" s="29" customFormat="1" ht="15" thickBot="1" x14ac:dyDescent="0.4">
      <c r="B3" s="28"/>
      <c r="C3" s="105" t="s">
        <v>45</v>
      </c>
      <c r="D3" s="103" t="s">
        <v>32</v>
      </c>
      <c r="E3" s="103" t="s">
        <v>35</v>
      </c>
      <c r="F3" s="103" t="s">
        <v>36</v>
      </c>
      <c r="G3" s="106" t="s">
        <v>37</v>
      </c>
    </row>
    <row r="4" spans="2:7" x14ac:dyDescent="0.35">
      <c r="B4" s="49" t="s">
        <v>6</v>
      </c>
      <c r="C4" s="53"/>
      <c r="D4" s="53"/>
      <c r="E4" s="53"/>
      <c r="F4" s="53"/>
      <c r="G4" s="53"/>
    </row>
    <row r="5" spans="2:7" s="2" customFormat="1" x14ac:dyDescent="0.35">
      <c r="B5" s="50" t="s">
        <v>23</v>
      </c>
      <c r="C5" s="54">
        <f>Hinta!C17</f>
        <v>90</v>
      </c>
      <c r="D5" s="54"/>
      <c r="E5" s="54"/>
      <c r="F5" s="54">
        <f>Hinta!C32</f>
        <v>70.63467492260061</v>
      </c>
      <c r="G5" s="54">
        <f>Hinta!C39</f>
        <v>61.248322147651002</v>
      </c>
    </row>
    <row r="6" spans="2:7" s="2" customFormat="1" x14ac:dyDescent="0.35">
      <c r="B6" s="50" t="s">
        <v>24</v>
      </c>
      <c r="C6" s="54">
        <f>Hinta!D17</f>
        <v>90</v>
      </c>
      <c r="D6" s="54"/>
      <c r="E6" s="54"/>
      <c r="F6" s="54">
        <f>Hinta!D32</f>
        <v>80.90425531914893</v>
      </c>
      <c r="G6" s="54">
        <f>Hinta!D39</f>
        <v>61.829268292682926</v>
      </c>
    </row>
    <row r="7" spans="2:7" s="2" customFormat="1" x14ac:dyDescent="0.35">
      <c r="B7" s="50" t="s">
        <v>25</v>
      </c>
      <c r="C7" s="54">
        <f>Hinta!E17</f>
        <v>90</v>
      </c>
      <c r="D7" s="54">
        <f>Hinta!E21</f>
        <v>35.840707964601769</v>
      </c>
      <c r="E7" s="54" t="s">
        <v>44</v>
      </c>
      <c r="F7" s="54">
        <f>Hinta!E32</f>
        <v>58.980582524271838</v>
      </c>
      <c r="G7" s="54">
        <f>Hinta!E39</f>
        <v>48.991935483870961</v>
      </c>
    </row>
    <row r="8" spans="2:7" s="2" customFormat="1" ht="15" thickBot="1" x14ac:dyDescent="0.4">
      <c r="B8" s="51" t="s">
        <v>39</v>
      </c>
      <c r="C8" s="55">
        <f>Hinta!F17</f>
        <v>90</v>
      </c>
      <c r="D8" s="55">
        <f>Hinta!F21</f>
        <v>56.037735849056602</v>
      </c>
      <c r="E8" s="55">
        <f>Hinta!F25</f>
        <v>57.782101167315183</v>
      </c>
      <c r="F8" s="55" t="s">
        <v>44</v>
      </c>
      <c r="G8" s="55">
        <f>Hinta!F39</f>
        <v>67.499999999999986</v>
      </c>
    </row>
    <row r="9" spans="2:7" x14ac:dyDescent="0.35">
      <c r="B9" s="49" t="s">
        <v>7</v>
      </c>
      <c r="C9" s="56"/>
      <c r="D9" s="56"/>
      <c r="E9" s="56"/>
      <c r="F9" s="56"/>
      <c r="G9" s="56"/>
    </row>
    <row r="10" spans="2:7" s="2" customFormat="1" x14ac:dyDescent="0.35">
      <c r="B10" s="50" t="s">
        <v>23</v>
      </c>
      <c r="C10" s="57">
        <v>5</v>
      </c>
      <c r="D10" s="57"/>
      <c r="E10" s="57"/>
      <c r="F10" s="57">
        <v>5</v>
      </c>
      <c r="G10" s="57">
        <v>5</v>
      </c>
    </row>
    <row r="11" spans="2:7" s="2" customFormat="1" x14ac:dyDescent="0.35">
      <c r="B11" s="50" t="s">
        <v>24</v>
      </c>
      <c r="C11" s="57">
        <v>5</v>
      </c>
      <c r="D11" s="57"/>
      <c r="E11" s="57"/>
      <c r="F11" s="57">
        <v>5</v>
      </c>
      <c r="G11" s="57">
        <v>5</v>
      </c>
    </row>
    <row r="12" spans="2:7" s="2" customFormat="1" x14ac:dyDescent="0.35">
      <c r="B12" s="50" t="s">
        <v>25</v>
      </c>
      <c r="C12" s="57">
        <v>5</v>
      </c>
      <c r="D12" s="57">
        <v>5</v>
      </c>
      <c r="E12" s="57" t="s">
        <v>44</v>
      </c>
      <c r="F12" s="57">
        <v>5</v>
      </c>
      <c r="G12" s="57">
        <v>5</v>
      </c>
    </row>
    <row r="13" spans="2:7" s="2" customFormat="1" ht="15" thickBot="1" x14ac:dyDescent="0.4">
      <c r="B13" s="51" t="s">
        <v>39</v>
      </c>
      <c r="C13" s="58">
        <v>5</v>
      </c>
      <c r="D13" s="58">
        <v>5</v>
      </c>
      <c r="E13" s="58">
        <v>5</v>
      </c>
      <c r="F13" s="58" t="s">
        <v>44</v>
      </c>
      <c r="G13" s="58">
        <v>5</v>
      </c>
    </row>
    <row r="14" spans="2:7" s="2" customFormat="1" x14ac:dyDescent="0.35">
      <c r="B14" s="52" t="s">
        <v>8</v>
      </c>
      <c r="C14" s="59"/>
      <c r="D14" s="60"/>
      <c r="E14" s="60"/>
      <c r="F14" s="60"/>
      <c r="G14" s="60"/>
    </row>
    <row r="15" spans="2:7" s="2" customFormat="1" x14ac:dyDescent="0.35">
      <c r="B15" s="50" t="s">
        <v>23</v>
      </c>
      <c r="C15" s="57">
        <f>'Ajoneuvon ikä'!D16</f>
        <v>5</v>
      </c>
      <c r="D15" s="61"/>
      <c r="E15" s="61"/>
      <c r="F15" s="61">
        <f>'Ajoneuvon ikä'!D28</f>
        <v>2.1717171717171717</v>
      </c>
      <c r="G15" s="61">
        <f>'Ajoneuvon ikä'!D34</f>
        <v>0.99537037037037035</v>
      </c>
    </row>
    <row r="16" spans="2:7" s="2" customFormat="1" x14ac:dyDescent="0.35">
      <c r="B16" s="50" t="s">
        <v>24</v>
      </c>
      <c r="C16" s="57">
        <f>'Ajoneuvon ikä'!F16</f>
        <v>4.901960784313725</v>
      </c>
      <c r="D16" s="61"/>
      <c r="E16" s="61"/>
      <c r="F16" s="61">
        <f>'Ajoneuvon ikä'!F28</f>
        <v>5</v>
      </c>
      <c r="G16" s="61">
        <f>'Ajoneuvon ikä'!F34</f>
        <v>2.9411764705882355</v>
      </c>
    </row>
    <row r="17" spans="2:7" s="2" customFormat="1" x14ac:dyDescent="0.35">
      <c r="B17" s="50" t="s">
        <v>25</v>
      </c>
      <c r="C17" s="57">
        <f>'Ajoneuvon ikä'!H16</f>
        <v>0.1020408163265306</v>
      </c>
      <c r="D17" s="61">
        <f>'Ajoneuvon ikä'!H19</f>
        <v>5</v>
      </c>
      <c r="E17" s="61" t="s">
        <v>44</v>
      </c>
      <c r="F17" s="61">
        <f>'Ajoneuvon ikä'!H28</f>
        <v>0.1</v>
      </c>
      <c r="G17" s="61">
        <f>'Ajoneuvon ikä'!H34</f>
        <v>0.11363636363636365</v>
      </c>
    </row>
    <row r="18" spans="2:7" s="2" customFormat="1" ht="15" thickBot="1" x14ac:dyDescent="0.4">
      <c r="B18" s="51" t="s">
        <v>39</v>
      </c>
      <c r="C18" s="58">
        <f>'Ajoneuvon ikä'!J16</f>
        <v>0.1</v>
      </c>
      <c r="D18" s="62">
        <f>'Ajoneuvon ikä'!J19</f>
        <v>5</v>
      </c>
      <c r="E18" s="62">
        <f>'Ajoneuvon ikä'!J22</f>
        <v>0.16666666666666666</v>
      </c>
      <c r="F18" s="62" t="s">
        <v>44</v>
      </c>
      <c r="G18" s="62">
        <f>'Ajoneuvon ikä'!J34</f>
        <v>6.4935064935064943E-2</v>
      </c>
    </row>
    <row r="19" spans="2:7" s="2" customFormat="1" ht="15" thickBot="1" x14ac:dyDescent="0.4">
      <c r="B19" s="46"/>
      <c r="C19" s="47"/>
      <c r="D19" s="48"/>
      <c r="E19" s="48"/>
      <c r="F19" s="48"/>
      <c r="G19" s="48"/>
    </row>
    <row r="20" spans="2:7" s="29" customFormat="1" ht="15" thickBot="1" x14ac:dyDescent="0.4">
      <c r="B20" s="28"/>
      <c r="C20" s="105" t="s">
        <v>45</v>
      </c>
      <c r="D20" s="107" t="s">
        <v>32</v>
      </c>
      <c r="E20" s="106" t="s">
        <v>35</v>
      </c>
      <c r="F20" s="108" t="s">
        <v>36</v>
      </c>
      <c r="G20" s="106" t="s">
        <v>37</v>
      </c>
    </row>
    <row r="21" spans="2:7" x14ac:dyDescent="0.35">
      <c r="B21" s="77" t="s">
        <v>0</v>
      </c>
      <c r="C21" s="63"/>
      <c r="D21" s="73"/>
      <c r="E21" s="63"/>
      <c r="F21" s="63"/>
      <c r="G21" s="63"/>
    </row>
    <row r="22" spans="2:7" x14ac:dyDescent="0.35">
      <c r="B22" s="50" t="s">
        <v>23</v>
      </c>
      <c r="C22" s="87">
        <f>C5+C10+C15</f>
        <v>100</v>
      </c>
      <c r="D22" s="75"/>
      <c r="E22" s="74"/>
      <c r="F22" s="64">
        <f>F5+F10+F15</f>
        <v>77.806392094317786</v>
      </c>
      <c r="G22" s="75">
        <f>G5+G10+G15</f>
        <v>67.243692518021376</v>
      </c>
    </row>
    <row r="23" spans="2:7" s="2" customFormat="1" x14ac:dyDescent="0.35">
      <c r="B23" s="50" t="s">
        <v>24</v>
      </c>
      <c r="C23" s="87">
        <f t="shared" ref="C23:C25" si="0">C6+C11+C16</f>
        <v>99.901960784313729</v>
      </c>
      <c r="D23" s="78"/>
      <c r="E23" s="64"/>
      <c r="F23" s="64">
        <f t="shared" ref="F23:G23" si="1">F6+F11+F16</f>
        <v>90.90425531914893</v>
      </c>
      <c r="G23" s="75">
        <f t="shared" si="1"/>
        <v>69.770444763271158</v>
      </c>
    </row>
    <row r="24" spans="2:7" s="2" customFormat="1" x14ac:dyDescent="0.35">
      <c r="B24" s="50" t="s">
        <v>25</v>
      </c>
      <c r="C24" s="87">
        <f t="shared" si="0"/>
        <v>95.102040816326536</v>
      </c>
      <c r="D24" s="75">
        <f>D7+D12+D17</f>
        <v>45.840707964601769</v>
      </c>
      <c r="E24" s="64" t="s">
        <v>44</v>
      </c>
      <c r="F24" s="64">
        <f t="shared" ref="F24:G24" si="2">F7+F12+F17</f>
        <v>64.080582524271833</v>
      </c>
      <c r="G24" s="75">
        <f t="shared" si="2"/>
        <v>54.105571847507328</v>
      </c>
    </row>
    <row r="25" spans="2:7" ht="15" thickBot="1" x14ac:dyDescent="0.4">
      <c r="B25" s="51" t="s">
        <v>39</v>
      </c>
      <c r="C25" s="88">
        <f t="shared" si="0"/>
        <v>95.1</v>
      </c>
      <c r="D25" s="76">
        <f>D8+D13+D18</f>
        <v>66.037735849056602</v>
      </c>
      <c r="E25" s="65">
        <f>E8+E13+E18</f>
        <v>62.948767833981847</v>
      </c>
      <c r="F25" s="65" t="s">
        <v>44</v>
      </c>
      <c r="G25" s="76">
        <f t="shared" ref="G25" si="3">G8+G13+G18</f>
        <v>72.564935064935057</v>
      </c>
    </row>
  </sheetData>
  <sheetProtection selectLockedCells="1" selectUnlockedCells="1"/>
  <pageMargins left="0.39370078740157483" right="0.39370078740157483" top="0.39370078740157483" bottom="0.3937007874015748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4</vt:i4>
      </vt:variant>
    </vt:vector>
  </HeadingPairs>
  <TitlesOfParts>
    <vt:vector size="4" baseType="lpstr">
      <vt:lpstr>Hinta</vt:lpstr>
      <vt:lpstr>Euroluokka</vt:lpstr>
      <vt:lpstr>Ajoneuvon ikä</vt:lpstr>
      <vt:lpstr>Yhteenveto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PTCServices</dc:creator>
  <cp:lastModifiedBy>Jari Wäre</cp:lastModifiedBy>
  <cp:lastPrinted>2011-11-27T20:17:33Z</cp:lastPrinted>
  <dcterms:created xsi:type="dcterms:W3CDTF">2011-02-27T08:05:26Z</dcterms:created>
  <dcterms:modified xsi:type="dcterms:W3CDTF">2023-03-09T14:59:41Z</dcterms:modified>
</cp:coreProperties>
</file>